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780" tabRatio="983" firstSheet="1" activeTab="11"/>
  </bookViews>
  <sheets>
    <sheet name="000000" sheetId="1" state="veryHidden" r:id="rId1"/>
    <sheet name="頁數" sheetId="2" r:id="rId2"/>
    <sheet name="製圖95-97" sheetId="3" r:id="rId3"/>
    <sheet name="電機95-97" sheetId="4" r:id="rId4"/>
    <sheet name="建築95-97" sheetId="5" r:id="rId5"/>
    <sheet name="室設95-97" sheetId="6" r:id="rId6"/>
    <sheet name="機械95-97" sheetId="7" r:id="rId7"/>
    <sheet name="建教機械95" sheetId="8" r:id="rId8"/>
    <sheet name="建教機械96-97" sheetId="9" r:id="rId9"/>
    <sheet name="建教模具95" sheetId="10" r:id="rId10"/>
    <sheet name="建教模具96-97" sheetId="11" r:id="rId11"/>
    <sheet name="綜能95-97" sheetId="12" r:id="rId12"/>
    <sheet name="視電95" sheetId="13" r:id="rId13"/>
    <sheet name="視電96-97" sheetId="14" r:id="rId14"/>
    <sheet name="營造95-97" sheetId="15" r:id="rId15"/>
    <sheet name="機加95-97" sheetId="16" r:id="rId16"/>
    <sheet name="換算" sheetId="17" r:id="rId17"/>
  </sheets>
  <definedNames>
    <definedName name="_xlnm.Print_Area" localSheetId="5">'室設95-97'!$A$1:$N$82</definedName>
    <definedName name="_xlnm.Print_Area" localSheetId="9">'建教模具95'!$A$1:$S$69</definedName>
    <definedName name="_xlnm.Print_Area" localSheetId="7">'建教機械95'!$A$1:$S$71</definedName>
    <definedName name="_xlnm.Print_Area" localSheetId="4">'建築95-97'!$A$1:$O$119</definedName>
    <definedName name="_xlnm.Print_Area" localSheetId="1">'頁數'!$B$1:$H$26</definedName>
    <definedName name="_xlnm.Print_Area" localSheetId="12">'視電95'!$A$1:$N$62</definedName>
    <definedName name="_xlnm.Print_Area" localSheetId="13">'視電96-97'!$A$1:$N$61</definedName>
    <definedName name="_xlnm.Print_Area" localSheetId="3">'電機95-97'!$A$1:$N$75</definedName>
    <definedName name="_xlnm.Print_Area" localSheetId="2">'製圖95-97'!$A$1:$N$73</definedName>
    <definedName name="_xlnm.Print_Area" localSheetId="15">'機加95-97'!$A$1:$N$61</definedName>
    <definedName name="_xlnm.Print_Area" localSheetId="6">'機械95-97'!$A$1:$N$76</definedName>
    <definedName name="_xlnm.Print_Area" localSheetId="14">'營造95-97'!$A$1:$N$60</definedName>
  </definedNames>
  <calcPr fullCalcOnLoad="1"/>
</workbook>
</file>

<file path=xl/comments3.xml><?xml version="1.0" encoding="utf-8"?>
<comments xmlns="http://schemas.openxmlformats.org/spreadsheetml/2006/main">
  <authors>
    <author>楊登坤</author>
  </authors>
  <commentList>
    <comment ref="F44" authorId="0">
      <text>
        <r>
          <rPr>
            <b/>
            <sz val="9"/>
            <rFont val="新細明體"/>
            <family val="1"/>
          </rPr>
          <t>楊登坤: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楊登坤</author>
  </authors>
  <commentList>
    <comment ref="F42" authorId="0">
      <text>
        <r>
          <rPr>
            <b/>
            <sz val="9"/>
            <rFont val="新細明體"/>
            <family val="1"/>
          </rPr>
          <t>楊登坤: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楊登坤</author>
  </authors>
  <commentList>
    <comment ref="F45" authorId="0">
      <text>
        <r>
          <rPr>
            <b/>
            <sz val="9"/>
            <rFont val="新細明體"/>
            <family val="1"/>
          </rPr>
          <t>楊登坤: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楊登坤</author>
    <author>室設科</author>
  </authors>
  <commentList>
    <comment ref="F51" authorId="0">
      <text>
        <r>
          <rPr>
            <b/>
            <sz val="9"/>
            <rFont val="新細明體"/>
            <family val="1"/>
          </rPr>
          <t>楊登坤:</t>
        </r>
        <r>
          <rPr>
            <sz val="9"/>
            <rFont val="新細明體"/>
            <family val="1"/>
          </rPr>
          <t xml:space="preserve">
</t>
        </r>
      </text>
    </comment>
    <comment ref="B75" authorId="1">
      <text>
        <r>
          <rPr>
            <b/>
            <sz val="9"/>
            <rFont val="新細明體"/>
            <family val="1"/>
          </rPr>
          <t>室設科: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<sst xmlns="http://schemas.openxmlformats.org/spreadsheetml/2006/main" count="1778" uniqueCount="998">
  <si>
    <t>小計</t>
  </si>
  <si>
    <r>
      <t xml:space="preserve">機械科 </t>
    </r>
    <r>
      <rPr>
        <sz val="18"/>
        <rFont val="標楷體"/>
        <family val="4"/>
      </rPr>
      <t xml:space="preserve">  輪調式建教班</t>
    </r>
    <r>
      <rPr>
        <sz val="18"/>
        <color indexed="12"/>
        <rFont val="標楷體"/>
        <family val="4"/>
      </rPr>
      <t xml:space="preserve"> </t>
    </r>
    <r>
      <rPr>
        <sz val="18"/>
        <rFont val="標楷體"/>
        <family val="4"/>
      </rPr>
      <t>教學科目、學分及每週授課節數表</t>
    </r>
  </si>
  <si>
    <r>
      <t xml:space="preserve">模具科 </t>
    </r>
    <r>
      <rPr>
        <sz val="16"/>
        <rFont val="標楷體"/>
        <family val="4"/>
      </rPr>
      <t xml:space="preserve">     輪調式建教班</t>
    </r>
    <r>
      <rPr>
        <sz val="16"/>
        <color indexed="12"/>
        <rFont val="標楷體"/>
        <family val="4"/>
      </rPr>
      <t xml:space="preserve">    </t>
    </r>
    <r>
      <rPr>
        <sz val="16"/>
        <rFont val="標楷體"/>
        <family val="4"/>
      </rPr>
      <t>教學科目、學分及每週授課節數表</t>
    </r>
  </si>
  <si>
    <t>三加丙丁</t>
  </si>
  <si>
    <t>機加94</t>
  </si>
  <si>
    <t>合計</t>
  </si>
  <si>
    <t>畢業至少應修160學分</t>
  </si>
  <si>
    <t>職場基本認識</t>
  </si>
  <si>
    <t>三綜甲乙
二綜甲乙
一綜甲乙</t>
  </si>
  <si>
    <r>
      <t>數學</t>
    </r>
    <r>
      <rPr>
        <sz val="10"/>
        <rFont val="Times New Roman"/>
        <family val="1"/>
      </rPr>
      <t>CI II</t>
    </r>
  </si>
  <si>
    <t xml:space="preserve">數學C III IV </t>
  </si>
  <si>
    <t xml:space="preserve">數學 CIII IV </t>
  </si>
  <si>
    <r>
      <t>數學</t>
    </r>
    <r>
      <rPr>
        <sz val="10"/>
        <rFont val="Times New Roman"/>
        <family val="1"/>
      </rPr>
      <t>CI II</t>
    </r>
  </si>
  <si>
    <t xml:space="preserve">數學C III IV </t>
  </si>
  <si>
    <t>建築估價  3</t>
  </si>
  <si>
    <t>建築素描  3</t>
  </si>
  <si>
    <t>營建法規  3</t>
  </si>
  <si>
    <t>工程材料科學I II  2  2</t>
  </si>
  <si>
    <t>建築結構概論  4</t>
  </si>
  <si>
    <t>電腦輔助建築製圖III IV  3  3</t>
  </si>
  <si>
    <t xml:space="preserve"> </t>
  </si>
  <si>
    <r>
      <t xml:space="preserve">                       </t>
    </r>
    <r>
      <rPr>
        <sz val="20"/>
        <rFont val="標楷體"/>
        <family val="4"/>
      </rPr>
      <t>國立秀水高級工業職業學校</t>
    </r>
  </si>
  <si>
    <t>*</t>
  </si>
  <si>
    <t>自然領域</t>
  </si>
  <si>
    <t>健康與體域領域</t>
  </si>
  <si>
    <t xml:space="preserve">體育I II </t>
  </si>
  <si>
    <t>健康與護理I II III IV</t>
  </si>
  <si>
    <t>國防通識I II III IV</t>
  </si>
  <si>
    <t>小　　　　　　　計</t>
  </si>
  <si>
    <r>
      <t>專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　　　實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習　　　　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</si>
  <si>
    <t>校        訂         科        目　　　</t>
  </si>
  <si>
    <t>計算機概論II</t>
  </si>
  <si>
    <t>體育 III IV V VI</t>
  </si>
  <si>
    <t>國防通識 V VI</t>
  </si>
  <si>
    <t>應用文I II</t>
  </si>
  <si>
    <t>英文會話I II</t>
  </si>
  <si>
    <t xml:space="preserve">專業及實習科目(選修)         </t>
  </si>
  <si>
    <t>校訂科目合計</t>
  </si>
  <si>
    <t xml:space="preserve">  合               計         （   學         分   ）</t>
  </si>
  <si>
    <t>畢業學分150學分</t>
  </si>
  <si>
    <t>活動　　科目</t>
  </si>
  <si>
    <t>班   會</t>
  </si>
  <si>
    <t>綜合活動</t>
  </si>
  <si>
    <t>每   週  教   學    總  節  數</t>
  </si>
  <si>
    <r>
      <t>類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別</t>
    </r>
  </si>
  <si>
    <t>科目名稱</t>
  </si>
  <si>
    <r>
      <t>授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課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節</t>
    </r>
    <r>
      <rPr>
        <sz val="10"/>
        <rFont val="Times New Roman"/>
        <family val="1"/>
      </rPr>
      <t xml:space="preserve">           </t>
    </r>
    <r>
      <rPr>
        <sz val="10"/>
        <rFont val="新細明體"/>
        <family val="1"/>
      </rPr>
      <t>數</t>
    </r>
  </si>
  <si>
    <t>備註1</t>
  </si>
  <si>
    <t>第一學年</t>
  </si>
  <si>
    <t>第二學年</t>
  </si>
  <si>
    <t>第三學年</t>
  </si>
  <si>
    <r>
      <t>名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稱</t>
    </r>
  </si>
  <si>
    <t>學　分</t>
  </si>
  <si>
    <r>
      <t>名</t>
    </r>
    <r>
      <rPr>
        <sz val="10"/>
        <rFont val="Times New Roman"/>
        <family val="1"/>
      </rPr>
      <t xml:space="preserve">                               </t>
    </r>
    <r>
      <rPr>
        <sz val="10"/>
        <rFont val="新細明體"/>
        <family val="1"/>
      </rPr>
      <t>稱</t>
    </r>
  </si>
  <si>
    <t>一</t>
  </si>
  <si>
    <t>二</t>
  </si>
  <si>
    <r>
      <t>部訂必修科目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須百分之八十五及格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　　</t>
    </r>
    <r>
      <rPr>
        <sz val="10"/>
        <rFont val="新細明體"/>
        <family val="1"/>
      </rPr>
      <t>　</t>
    </r>
  </si>
  <si>
    <r>
      <t>一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般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科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目</t>
    </r>
  </si>
  <si>
    <t>國文</t>
  </si>
  <si>
    <r>
      <t>國文</t>
    </r>
    <r>
      <rPr>
        <sz val="10"/>
        <rFont val="Times New Roman"/>
        <family val="1"/>
      </rPr>
      <t xml:space="preserve">I II III IV </t>
    </r>
  </si>
  <si>
    <t>英文</t>
  </si>
  <si>
    <r>
      <t>英文</t>
    </r>
    <r>
      <rPr>
        <sz val="10"/>
        <rFont val="Times New Roman"/>
        <family val="1"/>
      </rPr>
      <t xml:space="preserve">I II III IV </t>
    </r>
  </si>
  <si>
    <t>數學</t>
  </si>
  <si>
    <t xml:space="preserve">物理I </t>
  </si>
  <si>
    <t>物理I、II對開</t>
  </si>
  <si>
    <t xml:space="preserve">化學I </t>
  </si>
  <si>
    <t>化學、生物對開</t>
  </si>
  <si>
    <t>生物I</t>
  </si>
  <si>
    <t>社會</t>
  </si>
  <si>
    <t>地理、歷史對開</t>
  </si>
  <si>
    <t>公民與社會 I II</t>
  </si>
  <si>
    <t>藝術領域</t>
  </si>
  <si>
    <r>
      <t>美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術</t>
    </r>
    <r>
      <rPr>
        <sz val="10"/>
        <rFont val="Times New Roman"/>
        <family val="1"/>
      </rPr>
      <t xml:space="preserve">  I II</t>
    </r>
  </si>
  <si>
    <r>
      <t>音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樂</t>
    </r>
    <r>
      <rPr>
        <sz val="10"/>
        <rFont val="Times New Roman"/>
        <family val="1"/>
      </rPr>
      <t xml:space="preserve">  I II </t>
    </r>
  </si>
  <si>
    <t>藝術與生活</t>
  </si>
  <si>
    <t>生活領域與科技</t>
  </si>
  <si>
    <r>
      <t>計算機概論</t>
    </r>
    <r>
      <rPr>
        <sz val="10"/>
        <rFont val="Times New Roman"/>
        <family val="1"/>
      </rPr>
      <t xml:space="preserve"> I </t>
    </r>
  </si>
  <si>
    <t xml:space="preserve">計算機概論 I、II 對開 </t>
  </si>
  <si>
    <r>
      <t>生涯規劃</t>
    </r>
    <r>
      <rPr>
        <sz val="10"/>
        <rFont val="Times New Roman"/>
        <family val="1"/>
      </rPr>
      <t xml:space="preserve"> I II </t>
    </r>
  </si>
  <si>
    <t>建築製圖 I II</t>
  </si>
  <si>
    <t>實習科目一  I II</t>
  </si>
  <si>
    <t>三電繪</t>
  </si>
  <si>
    <t>建築科</t>
  </si>
  <si>
    <t>類                   別</t>
  </si>
  <si>
    <t>科  目  名  稱</t>
  </si>
  <si>
    <t>授  課  節  數</t>
  </si>
  <si>
    <t>備  註</t>
  </si>
  <si>
    <t>名                稱</t>
  </si>
  <si>
    <t>國立秀水高級工業職業學校</t>
  </si>
  <si>
    <r>
      <t xml:space="preserve">模具科 </t>
    </r>
    <r>
      <rPr>
        <sz val="16"/>
        <rFont val="標楷體"/>
        <family val="4"/>
      </rPr>
      <t xml:space="preserve">     輪調式建教班</t>
    </r>
    <r>
      <rPr>
        <sz val="16"/>
        <color indexed="12"/>
        <rFont val="標楷體"/>
        <family val="4"/>
      </rPr>
      <t xml:space="preserve">    </t>
    </r>
    <r>
      <rPr>
        <sz val="16"/>
        <rFont val="標楷體"/>
        <family val="4"/>
      </rPr>
      <t>教學科目、學分及每週授課節數表</t>
    </r>
  </si>
  <si>
    <t>類                   別</t>
  </si>
  <si>
    <t>科  目  名  稱</t>
  </si>
  <si>
    <t>授  課  節  數</t>
  </si>
  <si>
    <t>備  註</t>
  </si>
  <si>
    <t>名                稱</t>
  </si>
  <si>
    <t xml:space="preserve"> 部 訂 必 修 科 目</t>
  </si>
  <si>
    <t>時數</t>
  </si>
  <si>
    <t>語文領域</t>
  </si>
  <si>
    <t>國文I II III IV ⅤⅥ</t>
  </si>
  <si>
    <t>英文I II III IV</t>
  </si>
  <si>
    <t>數學領域</t>
  </si>
  <si>
    <t>數學 I II III</t>
  </si>
  <si>
    <t>自然領域</t>
  </si>
  <si>
    <t>物理  I II</t>
  </si>
  <si>
    <t>化學</t>
  </si>
  <si>
    <t>化學、生物對開</t>
  </si>
  <si>
    <t>生物</t>
  </si>
  <si>
    <t>學分</t>
  </si>
  <si>
    <t>社會領域</t>
  </si>
  <si>
    <t>地理</t>
  </si>
  <si>
    <t>地理、歷史對開</t>
  </si>
  <si>
    <t>歷史</t>
  </si>
  <si>
    <t>公民與社會 I II</t>
  </si>
  <si>
    <t>藝術領域</t>
  </si>
  <si>
    <t>美術</t>
  </si>
  <si>
    <t>美術、音樂對開</t>
  </si>
  <si>
    <t>音樂</t>
  </si>
  <si>
    <t>藝術與生活</t>
  </si>
  <si>
    <t>生活領域</t>
  </si>
  <si>
    <t>計算機概論  I II</t>
  </si>
  <si>
    <t>生涯規劃 I II</t>
  </si>
  <si>
    <t>健康與
體育領域</t>
  </si>
  <si>
    <t>體育 I  II III IV</t>
  </si>
  <si>
    <t>健康與護理 I II III IV</t>
  </si>
  <si>
    <t>國防通識  I II III IV</t>
  </si>
  <si>
    <t>小計</t>
  </si>
  <si>
    <t>專業及實習科目</t>
  </si>
  <si>
    <t>機械製圖實習 I II  III</t>
  </si>
  <si>
    <t>機械材料I II</t>
  </si>
  <si>
    <t>機械力學I II</t>
  </si>
  <si>
    <t xml:space="preserve">機械基礎實習 </t>
  </si>
  <si>
    <t>機械基礎實習、
機械電學實習對開</t>
  </si>
  <si>
    <t xml:space="preserve">機械電學實習 </t>
  </si>
  <si>
    <t>機械製造 I II</t>
  </si>
  <si>
    <t>機件原理I II</t>
  </si>
  <si>
    <t>部定必修科目合計</t>
  </si>
  <si>
    <t>校 訂 科 目</t>
  </si>
  <si>
    <t>一般科目</t>
  </si>
  <si>
    <t>體育 ⅤⅥ</t>
  </si>
  <si>
    <t>國防通識 V  VI</t>
  </si>
  <si>
    <t>數學IVⅤVI</t>
  </si>
  <si>
    <t>英文會話I II</t>
  </si>
  <si>
    <t>小       計</t>
  </si>
  <si>
    <t>車床實習</t>
  </si>
  <si>
    <t xml:space="preserve"> </t>
  </si>
  <si>
    <t>車床實習、
銑床實習對開</t>
  </si>
  <si>
    <t>銑床實習</t>
  </si>
  <si>
    <t xml:space="preserve">模具專業實習I II </t>
  </si>
  <si>
    <t xml:space="preserve">機械製圖實習IV </t>
  </si>
  <si>
    <t>電腦輔助製圖實習I II</t>
  </si>
  <si>
    <t>合作事業
專業實習</t>
  </si>
  <si>
    <r>
      <t>職場實習ⅠⅡ</t>
    </r>
    <r>
      <rPr>
        <sz val="11"/>
        <rFont val="Times New Roman"/>
        <family val="1"/>
      </rPr>
      <t xml:space="preserve"> </t>
    </r>
  </si>
  <si>
    <t>在廠修習學分</t>
  </si>
  <si>
    <r>
      <t>職場實習</t>
    </r>
    <r>
      <rPr>
        <sz val="11"/>
        <rFont val="Times New Roman"/>
        <family val="1"/>
      </rPr>
      <t xml:space="preserve"> III IV  </t>
    </r>
  </si>
  <si>
    <t>職場實習ⅤⅥ</t>
  </si>
  <si>
    <t>基礎鉗工實習</t>
  </si>
  <si>
    <t>基礎訓練學分</t>
  </si>
  <si>
    <t>基礎車床實習</t>
  </si>
  <si>
    <t>基礎綜合機械實習</t>
  </si>
  <si>
    <t>基礎機械製圖實習</t>
  </si>
  <si>
    <t>基礎職場認識</t>
  </si>
  <si>
    <t>＊模具加工實習I II III IV V VI</t>
  </si>
  <si>
    <t>學校補充訓練課程</t>
  </si>
  <si>
    <t>校訂科目合計</t>
  </si>
  <si>
    <r>
      <t>合計</t>
    </r>
    <r>
      <rPr>
        <sz val="12"/>
        <rFont val="新細明體"/>
        <family val="1"/>
      </rPr>
      <t xml:space="preserve">   (學分)</t>
    </r>
    <r>
      <rPr>
        <sz val="12"/>
        <rFont val="新細明體"/>
        <family val="1"/>
      </rPr>
      <t xml:space="preserve"> </t>
    </r>
  </si>
  <si>
    <t>畢業至少應修150學分</t>
  </si>
  <si>
    <t>活動科目</t>
  </si>
  <si>
    <t>班會</t>
  </si>
  <si>
    <t>必修科目不計學分</t>
  </si>
  <si>
    <t>綜合活動</t>
  </si>
  <si>
    <r>
      <t>每週教學總時數3</t>
    </r>
    <r>
      <rPr>
        <sz val="12"/>
        <rFont val="新細明體"/>
        <family val="1"/>
      </rPr>
      <t>5小時</t>
    </r>
  </si>
  <si>
    <t>總時數︰</t>
  </si>
  <si>
    <t>總學分︰</t>
  </si>
  <si>
    <t>含基訓</t>
  </si>
  <si>
    <r>
      <t>機械科</t>
    </r>
    <r>
      <rPr>
        <sz val="18"/>
        <color indexed="10"/>
        <rFont val="標楷體"/>
        <family val="4"/>
      </rPr>
      <t xml:space="preserve"> </t>
    </r>
    <r>
      <rPr>
        <sz val="18"/>
        <rFont val="標楷體"/>
        <family val="4"/>
      </rPr>
      <t xml:space="preserve">  輪調式建教班</t>
    </r>
    <r>
      <rPr>
        <sz val="18"/>
        <color indexed="12"/>
        <rFont val="標楷體"/>
        <family val="4"/>
      </rPr>
      <t xml:space="preserve"> </t>
    </r>
    <r>
      <rPr>
        <sz val="18"/>
        <rFont val="標楷體"/>
        <family val="4"/>
      </rPr>
      <t>教學科目、學分及每週授課節數表</t>
    </r>
  </si>
  <si>
    <t>化學  I</t>
  </si>
  <si>
    <t>生物  I</t>
  </si>
  <si>
    <t>地理  I</t>
  </si>
  <si>
    <t>歷史  I</t>
  </si>
  <si>
    <t>美術 I II</t>
  </si>
  <si>
    <t>音樂 I II</t>
  </si>
  <si>
    <t>機械製圖實習 I II III</t>
  </si>
  <si>
    <t>機械基礎實習</t>
  </si>
  <si>
    <t>車床實習、銑床實習對開</t>
  </si>
  <si>
    <t xml:space="preserve">機械應用實習I II </t>
  </si>
  <si>
    <r>
      <t>職場實習</t>
    </r>
    <r>
      <rPr>
        <sz val="11"/>
        <rFont val="Times New Roman"/>
        <family val="1"/>
      </rPr>
      <t xml:space="preserve">III IV  </t>
    </r>
  </si>
  <si>
    <t>＊機械加工實習I II III IV V VI</t>
  </si>
  <si>
    <t xml:space="preserve"> 部 訂 必 修 科 目</t>
  </si>
  <si>
    <t>時數</t>
  </si>
  <si>
    <t>國文I II III IV ⅤⅥ</t>
  </si>
  <si>
    <t>英文I II III IV</t>
  </si>
  <si>
    <t>數學 I II III</t>
  </si>
  <si>
    <t>自然領域</t>
  </si>
  <si>
    <t>物理  I II</t>
  </si>
  <si>
    <t>化學  I</t>
  </si>
  <si>
    <t>生物  I</t>
  </si>
  <si>
    <t>地理  I</t>
  </si>
  <si>
    <t>歷史  I</t>
  </si>
  <si>
    <t>美術 I II</t>
  </si>
  <si>
    <t>音樂 I II</t>
  </si>
  <si>
    <t>計算機概論  I II</t>
  </si>
  <si>
    <t>生涯規劃 I II</t>
  </si>
  <si>
    <t>體育 I  II III IV</t>
  </si>
  <si>
    <t>健康與護理 I II III IV</t>
  </si>
  <si>
    <t>國防通識  I II III IV</t>
  </si>
  <si>
    <t>專業及實習科目</t>
  </si>
  <si>
    <t xml:space="preserve">機械製圖實習 I II </t>
  </si>
  <si>
    <t xml:space="preserve">  國立秀水高級工業職業學校   </t>
  </si>
  <si>
    <t>二製圖   
一製圖</t>
  </si>
  <si>
    <t>一電甲乙
二電甲乙</t>
  </si>
  <si>
    <t>一營造    
二營造</t>
  </si>
  <si>
    <t>二室設  
一室設</t>
  </si>
  <si>
    <t>二機甲乙 
一機甲乙</t>
  </si>
  <si>
    <t>二機丙丁  
一機丙丁</t>
  </si>
  <si>
    <t xml:space="preserve">二模丙丁  
一模丙丁     </t>
  </si>
  <si>
    <t>一機加    
二機加</t>
  </si>
  <si>
    <t>科別及年度</t>
  </si>
  <si>
    <t>頁數</t>
  </si>
  <si>
    <t>適 用 班 級</t>
  </si>
  <si>
    <t>學制別</t>
  </si>
  <si>
    <t>班級數</t>
  </si>
  <si>
    <t>歸屬科別</t>
  </si>
  <si>
    <t>二建築     
一建築</t>
  </si>
  <si>
    <t>普通班</t>
  </si>
  <si>
    <t>實技班</t>
  </si>
  <si>
    <t>建教班</t>
  </si>
  <si>
    <t>實技建教班</t>
  </si>
  <si>
    <t>綜能班</t>
  </si>
  <si>
    <t>小計</t>
  </si>
  <si>
    <t>小計</t>
  </si>
  <si>
    <r>
      <t xml:space="preserve">                       </t>
    </r>
    <r>
      <rPr>
        <sz val="20"/>
        <rFont val="標楷體"/>
        <family val="4"/>
      </rPr>
      <t>國立秀水高級工業職業學校</t>
    </r>
  </si>
  <si>
    <t>96實用技能學程 機械群 機械加工科教學科目、學分及每週授課節數分配表</t>
  </si>
  <si>
    <t>類                   別</t>
  </si>
  <si>
    <t>科  目  名  稱</t>
  </si>
  <si>
    <t>授  課  節  數</t>
  </si>
  <si>
    <t>備  註</t>
  </si>
  <si>
    <t>名                稱</t>
  </si>
  <si>
    <t>部訂必修科目(須百分之八十五及格)　　　</t>
  </si>
  <si>
    <t>一般科目</t>
  </si>
  <si>
    <t>國文</t>
  </si>
  <si>
    <t xml:space="preserve">國文I II III IV </t>
  </si>
  <si>
    <t>英文</t>
  </si>
  <si>
    <t>英文I II III IV</t>
  </si>
  <si>
    <t>數學</t>
  </si>
  <si>
    <t xml:space="preserve">數學 I II III </t>
  </si>
  <si>
    <t>自然領域</t>
  </si>
  <si>
    <t>物理  I II</t>
  </si>
  <si>
    <t>化學  I</t>
  </si>
  <si>
    <t>生物  I</t>
  </si>
  <si>
    <t>學分</t>
  </si>
  <si>
    <t>社會</t>
  </si>
  <si>
    <t>地理  I</t>
  </si>
  <si>
    <t>歷史  I</t>
  </si>
  <si>
    <t>公民與社會 I II</t>
  </si>
  <si>
    <t>藝術領域</t>
  </si>
  <si>
    <t>美術 I II</t>
  </si>
  <si>
    <t xml:space="preserve"> </t>
  </si>
  <si>
    <t>音樂 I II</t>
  </si>
  <si>
    <t>藝術與生活  I</t>
  </si>
  <si>
    <t>生活領域與科技</t>
  </si>
  <si>
    <t>計算機概論  I</t>
  </si>
  <si>
    <t>生涯規劃 I II</t>
  </si>
  <si>
    <t>健康與體育領域</t>
  </si>
  <si>
    <t>體育 I  II</t>
  </si>
  <si>
    <t>健康與護理 I II III IV</t>
  </si>
  <si>
    <t>國防通識  I II III IV</t>
  </si>
  <si>
    <t>專業及實習科目</t>
  </si>
  <si>
    <t xml:space="preserve">機械製圖實習 I II </t>
  </si>
  <si>
    <t>機械實習 I II</t>
  </si>
  <si>
    <t xml:space="preserve">機械電學實習 I II </t>
  </si>
  <si>
    <t>機械材料 I II</t>
  </si>
  <si>
    <t>機械製造 I II</t>
  </si>
  <si>
    <t>機件原理I II</t>
  </si>
  <si>
    <t>校 訂 科 目</t>
  </si>
  <si>
    <r>
      <t>一般科目(選修</t>
    </r>
    <r>
      <rPr>
        <sz val="12"/>
        <rFont val="新細明體"/>
        <family val="1"/>
      </rPr>
      <t>)</t>
    </r>
  </si>
  <si>
    <t>計算機概論 II</t>
  </si>
  <si>
    <t>體育 III  IV ⅤⅥ</t>
  </si>
  <si>
    <t>國防通識 V  VI</t>
  </si>
  <si>
    <t>應用文I II</t>
  </si>
  <si>
    <t>數學  IⅤ Ⅴ Ⅵ</t>
  </si>
  <si>
    <t>英文會話 I II</t>
  </si>
  <si>
    <t>小       計</t>
  </si>
  <si>
    <t>必修</t>
  </si>
  <si>
    <t>+</t>
  </si>
  <si>
    <t>專題製作I II</t>
  </si>
  <si>
    <t>實習課程</t>
  </si>
  <si>
    <r>
      <t>專業及實習科目</t>
    </r>
    <r>
      <rPr>
        <sz val="12"/>
        <rFont val="新細明體"/>
        <family val="1"/>
      </rPr>
      <t>(選修)</t>
    </r>
  </si>
  <si>
    <t>機械應用實習I III</t>
  </si>
  <si>
    <t>機械應用實習 II IV</t>
  </si>
  <si>
    <t>製圖實習I II</t>
  </si>
  <si>
    <t>製圖實習 III IV</t>
  </si>
  <si>
    <t>綜合機械實習I III</t>
  </si>
  <si>
    <t>綜合機械實習 II IV</t>
  </si>
  <si>
    <t>電腦輔助製造實習I III</t>
  </si>
  <si>
    <t>電腦輔助製造實習 II IV</t>
  </si>
  <si>
    <t>學  分</t>
  </si>
  <si>
    <t>氣油壓概論ⅠⅡ</t>
  </si>
  <si>
    <t>行業數學ⅠⅡ</t>
  </si>
  <si>
    <t>機械力學I II</t>
  </si>
  <si>
    <t>基礎車床實習 I II</t>
  </si>
  <si>
    <t>機電控制實習 I II</t>
  </si>
  <si>
    <t>校訂科目合計</t>
  </si>
  <si>
    <r>
      <t>合計</t>
    </r>
    <r>
      <rPr>
        <sz val="12"/>
        <rFont val="新細明體"/>
        <family val="1"/>
      </rPr>
      <t xml:space="preserve">   (學分)</t>
    </r>
    <r>
      <rPr>
        <sz val="12"/>
        <rFont val="新細明體"/>
        <family val="1"/>
      </rPr>
      <t xml:space="preserve"> </t>
    </r>
  </si>
  <si>
    <t>畢業至少應修150學分</t>
  </si>
  <si>
    <t>活動科目</t>
  </si>
  <si>
    <t>班會</t>
  </si>
  <si>
    <t>必修科目不計學分</t>
  </si>
  <si>
    <r>
      <t>每週教學總時數3</t>
    </r>
    <r>
      <rPr>
        <sz val="12"/>
        <rFont val="新細明體"/>
        <family val="1"/>
      </rPr>
      <t>5小時</t>
    </r>
  </si>
  <si>
    <t>機械材料I II</t>
  </si>
  <si>
    <t>機械力學I II</t>
  </si>
  <si>
    <t xml:space="preserve">機械實習 I </t>
  </si>
  <si>
    <t xml:space="preserve">機械電學實習 I </t>
  </si>
  <si>
    <t>機械製造 I II</t>
  </si>
  <si>
    <t>機件原理I II</t>
  </si>
  <si>
    <t>校 訂 科 目</t>
  </si>
  <si>
    <t>一般科目</t>
  </si>
  <si>
    <t>體育 ⅤⅥ</t>
  </si>
  <si>
    <t>國防通識 V  VI</t>
  </si>
  <si>
    <t>數學IVⅤVI</t>
  </si>
  <si>
    <t>小       計</t>
  </si>
  <si>
    <r>
      <t>專業及實習科目</t>
    </r>
    <r>
      <rPr>
        <sz val="12"/>
        <rFont val="新細明體"/>
        <family val="1"/>
      </rPr>
      <t>(選修)</t>
    </r>
  </si>
  <si>
    <t>機械實習 II</t>
  </si>
  <si>
    <t xml:space="preserve">機械電學實習 II </t>
  </si>
  <si>
    <t>模具基礎實習 I II</t>
  </si>
  <si>
    <t>銑床實習I II</t>
  </si>
  <si>
    <t xml:space="preserve">模具專業實習I II </t>
  </si>
  <si>
    <t xml:space="preserve">機械製圖實習 III IV </t>
  </si>
  <si>
    <t>電腦輔助製圖實習I II</t>
  </si>
  <si>
    <t>氣油壓概論ⅠⅡ</t>
  </si>
  <si>
    <t>模具概論</t>
  </si>
  <si>
    <t>塑膠模具</t>
  </si>
  <si>
    <r>
      <t>產業機械基礎實習ⅠⅡ</t>
    </r>
    <r>
      <rPr>
        <sz val="10"/>
        <rFont val="Times New Roman"/>
        <family val="1"/>
      </rPr>
      <t xml:space="preserve"> </t>
    </r>
  </si>
  <si>
    <t>在廠修習學分</t>
  </si>
  <si>
    <r>
      <t>產業模具製作實習ⅠⅡ</t>
    </r>
    <r>
      <rPr>
        <sz val="10"/>
        <rFont val="Times New Roman"/>
        <family val="1"/>
      </rPr>
      <t xml:space="preserve"> </t>
    </r>
  </si>
  <si>
    <r>
      <t>產業模具應用實習ⅠⅡ</t>
    </r>
    <r>
      <rPr>
        <sz val="10"/>
        <rFont val="Times New Roman"/>
        <family val="1"/>
      </rPr>
      <t xml:space="preserve"> </t>
    </r>
  </si>
  <si>
    <r>
      <t>產業綜合機械加工實習ⅠⅡ</t>
    </r>
    <r>
      <rPr>
        <sz val="10"/>
        <rFont val="Times New Roman"/>
        <family val="1"/>
      </rPr>
      <t xml:space="preserve"> </t>
    </r>
  </si>
  <si>
    <r>
      <t>產業綜合機械應用實習ⅠⅡ</t>
    </r>
    <r>
      <rPr>
        <sz val="10"/>
        <rFont val="Times New Roman"/>
        <family val="1"/>
      </rPr>
      <t xml:space="preserve">  III  IV</t>
    </r>
  </si>
  <si>
    <t>基礎鉗工實習</t>
  </si>
  <si>
    <t>基礎訓練學分</t>
  </si>
  <si>
    <t>基礎車床實習</t>
  </si>
  <si>
    <t>基礎綜合機械實習</t>
  </si>
  <si>
    <t>基礎機械製圖實習</t>
  </si>
  <si>
    <r>
      <t>合計</t>
    </r>
    <r>
      <rPr>
        <sz val="12"/>
        <rFont val="新細明體"/>
        <family val="1"/>
      </rPr>
      <t xml:space="preserve">   (學分)</t>
    </r>
    <r>
      <rPr>
        <sz val="12"/>
        <rFont val="新細明體"/>
        <family val="1"/>
      </rPr>
      <t xml:space="preserve"> </t>
    </r>
  </si>
  <si>
    <t>活動科目</t>
  </si>
  <si>
    <t>班會</t>
  </si>
  <si>
    <r>
      <t>每週教學總時數3</t>
    </r>
    <r>
      <rPr>
        <sz val="12"/>
        <rFont val="新細明體"/>
        <family val="1"/>
      </rPr>
      <t>5小時</t>
    </r>
  </si>
  <si>
    <t>總時數︰</t>
  </si>
  <si>
    <t>總學分︰</t>
  </si>
  <si>
    <t>含基訓</t>
  </si>
  <si>
    <t>車床實習 I II</t>
  </si>
  <si>
    <t xml:space="preserve">機械應用實習I II </t>
  </si>
  <si>
    <t xml:space="preserve">產業機工實習ⅠⅡ </t>
  </si>
  <si>
    <t xml:space="preserve">產業機械實習ⅠⅡ </t>
  </si>
  <si>
    <t xml:space="preserve">產業自動化機械實習ⅠⅡ </t>
  </si>
  <si>
    <t xml:space="preserve">產業專業機械實習ⅠⅡ </t>
  </si>
  <si>
    <t xml:space="preserve">產業數控機械實習ⅠⅡ </t>
  </si>
  <si>
    <t xml:space="preserve">產業模具應用實習ⅠⅡ </t>
  </si>
  <si>
    <t xml:space="preserve">電機科
</t>
  </si>
  <si>
    <t>製圖科</t>
  </si>
  <si>
    <t>室設科</t>
  </si>
  <si>
    <t>機械科</t>
  </si>
  <si>
    <r>
      <t>國文</t>
    </r>
    <r>
      <rPr>
        <sz val="10"/>
        <rFont val="Times New Roman"/>
        <family val="1"/>
      </rPr>
      <t xml:space="preserve">I II III IV </t>
    </r>
  </si>
  <si>
    <t>公民與社會 I II</t>
  </si>
  <si>
    <t>計算機概論II</t>
  </si>
  <si>
    <t>英文會話I II</t>
  </si>
  <si>
    <t>綜合活動</t>
  </si>
  <si>
    <t>必修</t>
  </si>
  <si>
    <t>實習課程</t>
  </si>
  <si>
    <r>
      <t>類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別</t>
    </r>
  </si>
  <si>
    <t>科目名稱</t>
  </si>
  <si>
    <r>
      <t>授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課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節</t>
    </r>
    <r>
      <rPr>
        <sz val="10"/>
        <rFont val="Times New Roman"/>
        <family val="1"/>
      </rPr>
      <t xml:space="preserve">           </t>
    </r>
    <r>
      <rPr>
        <sz val="10"/>
        <rFont val="新細明體"/>
        <family val="1"/>
      </rPr>
      <t>數</t>
    </r>
  </si>
  <si>
    <t>備註</t>
  </si>
  <si>
    <t>第一學年</t>
  </si>
  <si>
    <t>第二學年</t>
  </si>
  <si>
    <t>第三學年</t>
  </si>
  <si>
    <r>
      <t>名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稱</t>
    </r>
  </si>
  <si>
    <t>學　分</t>
  </si>
  <si>
    <r>
      <t>名</t>
    </r>
    <r>
      <rPr>
        <sz val="10"/>
        <rFont val="Times New Roman"/>
        <family val="1"/>
      </rPr>
      <t xml:space="preserve">                               </t>
    </r>
    <r>
      <rPr>
        <sz val="10"/>
        <rFont val="新細明體"/>
        <family val="1"/>
      </rPr>
      <t>稱</t>
    </r>
  </si>
  <si>
    <t>學分</t>
  </si>
  <si>
    <t>一</t>
  </si>
  <si>
    <t>二</t>
  </si>
  <si>
    <r>
      <t>部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訂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必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</rPr>
      <t>　修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科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目　　　</t>
    </r>
  </si>
  <si>
    <r>
      <t>一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般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科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目</t>
    </r>
  </si>
  <si>
    <t>國文</t>
  </si>
  <si>
    <r>
      <t>國文</t>
    </r>
    <r>
      <rPr>
        <sz val="10"/>
        <rFont val="Times New Roman"/>
        <family val="1"/>
      </rPr>
      <t>I II III IV V VI</t>
    </r>
  </si>
  <si>
    <t>英文</t>
  </si>
  <si>
    <t>英文I II III IV V VI</t>
  </si>
  <si>
    <t>數學</t>
  </si>
  <si>
    <t>物理I</t>
  </si>
  <si>
    <t>化學I II</t>
  </si>
  <si>
    <t>化學I 、II對開</t>
  </si>
  <si>
    <t>生物I II</t>
  </si>
  <si>
    <t>生物I 、II對開</t>
  </si>
  <si>
    <t>社會</t>
  </si>
  <si>
    <t>地理、歷史對開</t>
  </si>
  <si>
    <t xml:space="preserve">公民與社會 </t>
  </si>
  <si>
    <t>生涯規劃、公民與社會對開</t>
  </si>
  <si>
    <t>藝術領域</t>
  </si>
  <si>
    <r>
      <t>美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術</t>
    </r>
    <r>
      <rPr>
        <sz val="10"/>
        <rFont val="Times New Roman"/>
        <family val="1"/>
      </rPr>
      <t xml:space="preserve">  I II</t>
    </r>
  </si>
  <si>
    <r>
      <t>音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樂</t>
    </r>
    <r>
      <rPr>
        <sz val="10"/>
        <rFont val="Times New Roman"/>
        <family val="1"/>
      </rPr>
      <t xml:space="preserve">  I II </t>
    </r>
  </si>
  <si>
    <t>藝術與生活</t>
  </si>
  <si>
    <t>生活領域與科技</t>
  </si>
  <si>
    <r>
      <t>計算機概論</t>
    </r>
    <r>
      <rPr>
        <sz val="10"/>
        <rFont val="Times New Roman"/>
        <family val="1"/>
      </rPr>
      <t xml:space="preserve"> I </t>
    </r>
  </si>
  <si>
    <t xml:space="preserve">計算機概論 I、II 對開 </t>
  </si>
  <si>
    <t>法律與生活</t>
  </si>
  <si>
    <r>
      <t>生涯規劃</t>
    </r>
    <r>
      <rPr>
        <sz val="10"/>
        <rFont val="Times New Roman"/>
        <family val="1"/>
      </rPr>
      <t xml:space="preserve">      </t>
    </r>
  </si>
  <si>
    <t>健康與體育領域</t>
  </si>
  <si>
    <t>體育I II III IV V VI</t>
  </si>
  <si>
    <t>健康與護理I II III IV</t>
  </si>
  <si>
    <t>國防通識I II III IV</t>
  </si>
  <si>
    <t>小　　　　　　　計</t>
  </si>
  <si>
    <r>
      <t>專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　　　實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習　　　　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</si>
  <si>
    <t>機械材料  I II</t>
  </si>
  <si>
    <t>機械力學  I II</t>
  </si>
  <si>
    <t>機械製造  I II</t>
  </si>
  <si>
    <t>機件原理  I II</t>
  </si>
  <si>
    <t>製圖實習  I II</t>
  </si>
  <si>
    <t>機械基礎實習</t>
  </si>
  <si>
    <t>機械電學實習</t>
  </si>
  <si>
    <t>小計</t>
  </si>
  <si>
    <t>校              訂             科             目　　　</t>
  </si>
  <si>
    <t>一般科目(選修)</t>
  </si>
  <si>
    <t>計算機概論II(A)</t>
  </si>
  <si>
    <t>計算機概論II(B) 2</t>
  </si>
  <si>
    <t>恐怖主義與反恐</t>
  </si>
  <si>
    <t>戰爭啟示錄  1</t>
  </si>
  <si>
    <t>野外求生</t>
  </si>
  <si>
    <t>語文表達</t>
  </si>
  <si>
    <t>古典小說選  1</t>
  </si>
  <si>
    <t>文化教材</t>
  </si>
  <si>
    <t>唐詩欣賞</t>
  </si>
  <si>
    <t xml:space="preserve">元曲欣賞  1 </t>
  </si>
  <si>
    <t>宋詞欣賞</t>
  </si>
  <si>
    <t>文法修辭</t>
  </si>
  <si>
    <t>應用文  2</t>
  </si>
  <si>
    <t>國學概要</t>
  </si>
  <si>
    <t>英文文法</t>
  </si>
  <si>
    <t>英文歌曲欣賞  2</t>
  </si>
  <si>
    <t>英文句型與寫作</t>
  </si>
  <si>
    <t>英文會話</t>
  </si>
  <si>
    <t>英詩賞析  2</t>
  </si>
  <si>
    <t>英文聽講</t>
  </si>
  <si>
    <t>翻譯練習</t>
  </si>
  <si>
    <t>英文作文  2</t>
  </si>
  <si>
    <t>英文閱讀</t>
  </si>
  <si>
    <t>三角函數進階</t>
  </si>
  <si>
    <t>行列式4</t>
  </si>
  <si>
    <t xml:space="preserve">微積分進階 </t>
  </si>
  <si>
    <t>物理II(A)</t>
  </si>
  <si>
    <t>物理II (B) 3</t>
  </si>
  <si>
    <t>物理實驗</t>
  </si>
  <si>
    <t>必修</t>
  </si>
  <si>
    <t xml:space="preserve">專業及實習科目(選修)         </t>
  </si>
  <si>
    <t>數值控制機械實習  I  II</t>
  </si>
  <si>
    <t>應用力學  I  II</t>
  </si>
  <si>
    <t>機構學  I  II</t>
  </si>
  <si>
    <t>電腦輔助繪圖基礎實習  I  II</t>
  </si>
  <si>
    <t>電腦輔助繪圖應用實習  I  II</t>
  </si>
  <si>
    <t>3D電腦輔助繪圖實習  I  II</t>
  </si>
  <si>
    <t>專業製圖實習  I  II</t>
  </si>
  <si>
    <t>校訂科目合計</t>
  </si>
  <si>
    <t xml:space="preserve">  合               計         （   學         分   ）</t>
  </si>
  <si>
    <t>畢業學分160學分(報經主管教育行政機關核定後增減之)</t>
  </si>
  <si>
    <t>必修科目</t>
  </si>
  <si>
    <t>活動　　科目</t>
  </si>
  <si>
    <r>
      <t xml:space="preserve">班  </t>
    </r>
    <r>
      <rPr>
        <sz val="12"/>
        <rFont val="新細明體"/>
        <family val="1"/>
      </rPr>
      <t xml:space="preserve">          </t>
    </r>
    <r>
      <rPr>
        <sz val="12"/>
        <rFont val="新細明體"/>
        <family val="1"/>
      </rPr>
      <t xml:space="preserve"> 會</t>
    </r>
  </si>
  <si>
    <t>必修科目不計學分</t>
  </si>
  <si>
    <r>
      <t xml:space="preserve">綜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活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動</t>
    </r>
  </si>
  <si>
    <r>
      <t>小</t>
    </r>
    <r>
      <rPr>
        <sz val="10"/>
        <rFont val="Times New Roman"/>
        <family val="1"/>
      </rPr>
      <t xml:space="preserve">                   </t>
    </r>
    <r>
      <rPr>
        <sz val="10"/>
        <rFont val="新細明體"/>
        <family val="1"/>
      </rPr>
      <t>計</t>
    </r>
  </si>
  <si>
    <t>每   週  教   學    總  節  數</t>
  </si>
  <si>
    <r>
      <t>部             訂             必         　修   　  　科  　   　 目　　　</t>
    </r>
  </si>
  <si>
    <t>一            般               科                 目</t>
  </si>
  <si>
    <t>工業配線實習 I II</t>
  </si>
  <si>
    <t>電工機械實習</t>
  </si>
  <si>
    <t>可程式控制實習</t>
  </si>
  <si>
    <r>
      <t>88</t>
    </r>
    <r>
      <rPr>
        <sz val="10"/>
        <rFont val="細明體"/>
        <family val="3"/>
      </rPr>
      <t>學分</t>
    </r>
  </si>
  <si>
    <t>電工法規 I II</t>
  </si>
  <si>
    <t>機電整合實習</t>
  </si>
  <si>
    <t>數位邏輯實習 I II</t>
  </si>
  <si>
    <t>電子電路實習</t>
  </si>
  <si>
    <t>單晶片控制實習</t>
  </si>
  <si>
    <t>電路學 I II</t>
  </si>
  <si>
    <t>數位邏輯</t>
  </si>
  <si>
    <t>氣壓控制</t>
  </si>
  <si>
    <t xml:space="preserve">  合        計      （   學         分   ）</t>
  </si>
  <si>
    <t>物理I 、II對開</t>
  </si>
  <si>
    <t>視電94-95</t>
  </si>
  <si>
    <t>視電96</t>
  </si>
  <si>
    <t>一視電</t>
  </si>
  <si>
    <t>三視電           二視電</t>
  </si>
  <si>
    <r>
      <t>計算機概論</t>
    </r>
    <r>
      <rPr>
        <sz val="10"/>
        <rFont val="Times New Roman"/>
        <family val="1"/>
      </rPr>
      <t xml:space="preserve">  I</t>
    </r>
  </si>
  <si>
    <r>
      <t>生涯規劃</t>
    </r>
    <r>
      <rPr>
        <sz val="10"/>
        <rFont val="Times New Roman"/>
        <family val="1"/>
      </rPr>
      <t xml:space="preserve">    </t>
    </r>
  </si>
  <si>
    <t>家政</t>
  </si>
  <si>
    <t>環境科學概論</t>
  </si>
  <si>
    <t>生活科技</t>
  </si>
  <si>
    <r>
      <t>專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　　　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　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習　　　　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目</t>
    </r>
    <r>
      <rPr>
        <sz val="10"/>
        <rFont val="Times New Roman"/>
        <family val="1"/>
      </rPr>
      <t xml:space="preserve">         </t>
    </r>
  </si>
  <si>
    <t xml:space="preserve">工程材料I II </t>
  </si>
  <si>
    <t xml:space="preserve">工程力學I II </t>
  </si>
  <si>
    <t xml:space="preserve">土木建築概論I II </t>
  </si>
  <si>
    <t xml:space="preserve">圖學I II </t>
  </si>
  <si>
    <t xml:space="preserve">測量實習 I II </t>
  </si>
  <si>
    <t>校   　　　訂  　　　 科　　　   目　</t>
  </si>
  <si>
    <t>專業及實習科目(選修)</t>
  </si>
  <si>
    <t xml:space="preserve"> 建築製圖實習I II</t>
  </si>
  <si>
    <r>
      <t>電腦輔助建築製圖實習</t>
    </r>
    <r>
      <rPr>
        <sz val="10"/>
        <rFont val="Times New Roman"/>
        <family val="1"/>
      </rPr>
      <t>I II</t>
    </r>
  </si>
  <si>
    <t>建築鋼筋實習/建築水電實習</t>
  </si>
  <si>
    <t>歷史I II</t>
  </si>
  <si>
    <t>地理I II</t>
  </si>
  <si>
    <t>地理I II</t>
  </si>
  <si>
    <t>歷史I II</t>
  </si>
  <si>
    <r>
      <t>電子電路</t>
    </r>
    <r>
      <rPr>
        <sz val="10"/>
        <rFont val="Times New Roman"/>
        <family val="1"/>
      </rPr>
      <t xml:space="preserve"> I II</t>
    </r>
  </si>
  <si>
    <r>
      <t>專題製作</t>
    </r>
    <r>
      <rPr>
        <sz val="10"/>
        <rFont val="Times New Roman"/>
        <family val="1"/>
      </rPr>
      <t xml:space="preserve"> I II</t>
    </r>
  </si>
  <si>
    <r>
      <t>數學</t>
    </r>
    <r>
      <rPr>
        <sz val="10"/>
        <rFont val="Times New Roman"/>
        <family val="1"/>
      </rPr>
      <t xml:space="preserve">CI II </t>
    </r>
  </si>
  <si>
    <t>體育I II III IV V VI</t>
  </si>
  <si>
    <t>建築表現實習I II</t>
  </si>
  <si>
    <t>地理I  II</t>
  </si>
  <si>
    <t>歷史I  II</t>
  </si>
  <si>
    <t xml:space="preserve">造形實習I II </t>
  </si>
  <si>
    <t xml:space="preserve">素描實習 I II </t>
  </si>
  <si>
    <r>
      <t>測量應用實習</t>
    </r>
    <r>
      <rPr>
        <sz val="10"/>
        <rFont val="Times New Roman"/>
        <family val="1"/>
      </rPr>
      <t>I II</t>
    </r>
  </si>
  <si>
    <t xml:space="preserve"> </t>
  </si>
  <si>
    <r>
      <t>類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別</t>
    </r>
  </si>
  <si>
    <t>科目名稱</t>
  </si>
  <si>
    <r>
      <t>授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課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節</t>
    </r>
    <r>
      <rPr>
        <sz val="10"/>
        <rFont val="Times New Roman"/>
        <family val="1"/>
      </rPr>
      <t xml:space="preserve">           </t>
    </r>
    <r>
      <rPr>
        <sz val="10"/>
        <rFont val="新細明體"/>
        <family val="1"/>
      </rPr>
      <t>數</t>
    </r>
  </si>
  <si>
    <t>備註1</t>
  </si>
  <si>
    <t>第一學年</t>
  </si>
  <si>
    <t>第二學年</t>
  </si>
  <si>
    <t>第三學年</t>
  </si>
  <si>
    <r>
      <t>名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稱</t>
    </r>
  </si>
  <si>
    <t>學　分</t>
  </si>
  <si>
    <r>
      <t>名</t>
    </r>
    <r>
      <rPr>
        <sz val="10"/>
        <rFont val="Times New Roman"/>
        <family val="1"/>
      </rPr>
      <t xml:space="preserve">                               </t>
    </r>
    <r>
      <rPr>
        <sz val="10"/>
        <rFont val="新細明體"/>
        <family val="1"/>
      </rPr>
      <t>稱</t>
    </r>
  </si>
  <si>
    <r>
      <t>部訂必修科目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須百分之八十五及格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　　</t>
    </r>
    <r>
      <rPr>
        <sz val="10"/>
        <rFont val="新細明體"/>
        <family val="1"/>
      </rPr>
      <t>　</t>
    </r>
  </si>
  <si>
    <r>
      <t>一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般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科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目</t>
    </r>
  </si>
  <si>
    <t>國文</t>
  </si>
  <si>
    <r>
      <t>國文</t>
    </r>
    <r>
      <rPr>
        <sz val="10"/>
        <rFont val="Times New Roman"/>
        <family val="1"/>
      </rPr>
      <t xml:space="preserve">I II III IV </t>
    </r>
  </si>
  <si>
    <t>英文</t>
  </si>
  <si>
    <r>
      <t>英文</t>
    </r>
    <r>
      <rPr>
        <sz val="10"/>
        <rFont val="Times New Roman"/>
        <family val="1"/>
      </rPr>
      <t xml:space="preserve">I II III IV </t>
    </r>
  </si>
  <si>
    <t>數學</t>
  </si>
  <si>
    <t xml:space="preserve">物理I </t>
  </si>
  <si>
    <t>物理I、II對開</t>
  </si>
  <si>
    <t xml:space="preserve">化學I </t>
  </si>
  <si>
    <t>化學、生物對開</t>
  </si>
  <si>
    <t>生物I</t>
  </si>
  <si>
    <t>社會</t>
  </si>
  <si>
    <t>地理、歷史對開</t>
  </si>
  <si>
    <t>公民與社會 I II</t>
  </si>
  <si>
    <t>藝術領域</t>
  </si>
  <si>
    <r>
      <t>美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術</t>
    </r>
    <r>
      <rPr>
        <sz val="10"/>
        <rFont val="Times New Roman"/>
        <family val="1"/>
      </rPr>
      <t xml:space="preserve">  I II</t>
    </r>
  </si>
  <si>
    <r>
      <t>音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樂</t>
    </r>
    <r>
      <rPr>
        <sz val="10"/>
        <rFont val="Times New Roman"/>
        <family val="1"/>
      </rPr>
      <t xml:space="preserve">  I II </t>
    </r>
  </si>
  <si>
    <t>藝術與生活</t>
  </si>
  <si>
    <t>生活領域與科技</t>
  </si>
  <si>
    <r>
      <t>計算機概論</t>
    </r>
    <r>
      <rPr>
        <sz val="10"/>
        <rFont val="Times New Roman"/>
        <family val="1"/>
      </rPr>
      <t xml:space="preserve"> I </t>
    </r>
  </si>
  <si>
    <t xml:space="preserve">計算機概論 I、II 對開 </t>
  </si>
  <si>
    <r>
      <t>生涯規劃</t>
    </r>
    <r>
      <rPr>
        <sz val="10"/>
        <rFont val="Times New Roman"/>
        <family val="1"/>
      </rPr>
      <t xml:space="preserve"> I II </t>
    </r>
  </si>
  <si>
    <t>健康與體域領域</t>
  </si>
  <si>
    <t xml:space="preserve">體育I II </t>
  </si>
  <si>
    <t>健康與護理I II III IV</t>
  </si>
  <si>
    <t>國防通識I II III IV</t>
  </si>
  <si>
    <t>小　　　　　　　計</t>
  </si>
  <si>
    <r>
      <t>專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　　　實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習　　　　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</si>
  <si>
    <t>校        訂         科        目　　　</t>
  </si>
  <si>
    <t>計算機概論II</t>
  </si>
  <si>
    <t>體育 III IV V VI</t>
  </si>
  <si>
    <t>國防通識 V VI</t>
  </si>
  <si>
    <t>應用文I II</t>
  </si>
  <si>
    <t>英文會話I II</t>
  </si>
  <si>
    <t xml:space="preserve">專業及實習科目(選修)         </t>
  </si>
  <si>
    <t>校訂科目合計</t>
  </si>
  <si>
    <t xml:space="preserve">  合               計         （   學         分   ）</t>
  </si>
  <si>
    <t>畢業學分150學分</t>
  </si>
  <si>
    <t>活動　　科目</t>
  </si>
  <si>
    <t>班   會</t>
  </si>
  <si>
    <t>必修科目不計學分</t>
  </si>
  <si>
    <r>
      <t>小</t>
    </r>
    <r>
      <rPr>
        <sz val="10"/>
        <rFont val="Times New Roman"/>
        <family val="1"/>
      </rPr>
      <t xml:space="preserve">                              </t>
    </r>
    <r>
      <rPr>
        <sz val="10"/>
        <rFont val="新細明體"/>
        <family val="1"/>
      </rPr>
      <t>計</t>
    </r>
  </si>
  <si>
    <t>每   週  教   學    總  節  數</t>
  </si>
  <si>
    <t>國立秀水高級工業職業學校</t>
  </si>
  <si>
    <r>
      <t xml:space="preserve">視聽電子科 </t>
    </r>
    <r>
      <rPr>
        <sz val="14"/>
        <rFont val="標楷體"/>
        <family val="4"/>
      </rPr>
      <t xml:space="preserve"> 實用技能學程    </t>
    </r>
    <r>
      <rPr>
        <u val="single"/>
        <sz val="14"/>
        <rFont val="標楷體"/>
        <family val="4"/>
      </rPr>
      <t>電機與電子</t>
    </r>
    <r>
      <rPr>
        <sz val="14"/>
        <rFont val="標楷體"/>
        <family val="4"/>
      </rPr>
      <t>群   教學科目、學分及每週授課節數分配表</t>
    </r>
  </si>
  <si>
    <t xml:space="preserve">數學I II III </t>
  </si>
  <si>
    <t>地理I II</t>
  </si>
  <si>
    <t>歷史I II</t>
  </si>
  <si>
    <t>一般科目(選修)</t>
  </si>
  <si>
    <t>數學IV V VI</t>
  </si>
  <si>
    <t>必修</t>
  </si>
  <si>
    <t>專題製作ⅠⅡ</t>
  </si>
  <si>
    <t>實習課程</t>
  </si>
  <si>
    <t xml:space="preserve">放大器電路實習ⅠⅢ </t>
  </si>
  <si>
    <t>放大器電路實習ⅡIV</t>
  </si>
  <si>
    <t>可程式實習ⅠⅡ</t>
  </si>
  <si>
    <t>收錄音機實習ⅠⅢ</t>
  </si>
  <si>
    <t>收錄音機實習ⅡIV</t>
  </si>
  <si>
    <t>電視機實習ⅠⅢ</t>
  </si>
  <si>
    <t>電視機實習ⅡIV</t>
  </si>
  <si>
    <t>電腦繪圖實習ⅠⅡ</t>
  </si>
  <si>
    <t>電腦硬體裝修實習ⅠⅡ</t>
  </si>
  <si>
    <t>數位電子實習ⅠⅡ</t>
  </si>
  <si>
    <t>介面電路實習ⅠⅡ</t>
  </si>
  <si>
    <t>單晶片實習ⅠⅡ</t>
  </si>
  <si>
    <t>機電整合實習ⅠⅡ</t>
  </si>
  <si>
    <t>95-96實用技能學程土木建築群 營造技術科教學科目、學分及每週授課節數分配表</t>
  </si>
  <si>
    <r>
      <t>數學</t>
    </r>
    <r>
      <rPr>
        <sz val="10"/>
        <rFont val="Times New Roman"/>
        <family val="1"/>
      </rPr>
      <t>I II</t>
    </r>
  </si>
  <si>
    <t>地理</t>
  </si>
  <si>
    <t>歷史</t>
  </si>
  <si>
    <t>工程材料 I II</t>
  </si>
  <si>
    <t>建築工程概要 I II</t>
  </si>
  <si>
    <t>圖學 I II</t>
  </si>
  <si>
    <t>測量實習 I II</t>
  </si>
  <si>
    <t>數學IV</t>
  </si>
  <si>
    <t>泥工實習 I II</t>
  </si>
  <si>
    <t>木工實習 I II</t>
  </si>
  <si>
    <t>工程力學 I II</t>
  </si>
  <si>
    <r>
      <t xml:space="preserve">建築製圖實習 </t>
    </r>
    <r>
      <rPr>
        <sz val="10"/>
        <rFont val="新細明體"/>
        <family val="1"/>
      </rPr>
      <t>ⅣⅢ</t>
    </r>
  </si>
  <si>
    <t>電腦繪圖實習I II</t>
  </si>
  <si>
    <t>建築製圖電腦輔助繪圖實習I II</t>
  </si>
  <si>
    <t>鋼筋工實習</t>
  </si>
  <si>
    <t>模板工實習</t>
  </si>
  <si>
    <t>水電工實習</t>
  </si>
  <si>
    <t>混凝土實習</t>
  </si>
  <si>
    <t>營造製圖實習 I II</t>
  </si>
  <si>
    <t>行業數學 I II</t>
  </si>
  <si>
    <t>營建法規 I II</t>
  </si>
  <si>
    <t>施工與估價 I II</t>
  </si>
  <si>
    <r>
      <t>小</t>
    </r>
    <r>
      <rPr>
        <sz val="10"/>
        <rFont val="Times New Roman"/>
        <family val="1"/>
      </rPr>
      <t xml:space="preserve">                               </t>
    </r>
    <r>
      <rPr>
        <sz val="10"/>
        <rFont val="新細明體"/>
        <family val="1"/>
      </rPr>
      <t>計</t>
    </r>
  </si>
  <si>
    <t>必修       科目</t>
  </si>
  <si>
    <t>總　　　　　計　　（　節　　　數　）</t>
  </si>
  <si>
    <r>
      <t>機械</t>
    </r>
    <r>
      <rPr>
        <sz val="10"/>
        <rFont val="新細明體"/>
        <family val="1"/>
      </rPr>
      <t>實習</t>
    </r>
    <r>
      <rPr>
        <sz val="10"/>
        <rFont val="Times New Roman"/>
        <family val="1"/>
      </rPr>
      <t xml:space="preserve">  I </t>
    </r>
  </si>
  <si>
    <r>
      <t>機械電學實習</t>
    </r>
    <r>
      <rPr>
        <sz val="10"/>
        <rFont val="Times New Roman"/>
        <family val="1"/>
      </rPr>
      <t xml:space="preserve">  I </t>
    </r>
  </si>
  <si>
    <t>校              訂             科             目</t>
  </si>
  <si>
    <t>修必</t>
  </si>
  <si>
    <r>
      <t>機構學</t>
    </r>
    <r>
      <rPr>
        <sz val="9"/>
        <rFont val="Times New Roman"/>
        <family val="1"/>
      </rPr>
      <t xml:space="preserve"> I  II </t>
    </r>
  </si>
  <si>
    <t>電工大意Ⅰ II  1   1</t>
  </si>
  <si>
    <r>
      <t>應用力學</t>
    </r>
    <r>
      <rPr>
        <sz val="10"/>
        <rFont val="Times New Roman"/>
        <family val="1"/>
      </rPr>
      <t xml:space="preserve">  I  II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高三分組選修</t>
    </r>
    <r>
      <rPr>
        <sz val="8"/>
        <rFont val="Times New Roman"/>
        <family val="1"/>
      </rPr>
      <t>)</t>
    </r>
  </si>
  <si>
    <t>精密量測Ⅰ II  2  2</t>
  </si>
  <si>
    <r>
      <t>數值控制機械實習</t>
    </r>
    <r>
      <rPr>
        <sz val="10"/>
        <rFont val="Times New Roman"/>
        <family val="1"/>
      </rPr>
      <t xml:space="preserve">  I  II</t>
    </r>
  </si>
  <si>
    <t>立體模型製作實習Ⅰ II  3 3</t>
  </si>
  <si>
    <t>專業識圖與製圖  I  II</t>
  </si>
  <si>
    <t>氣油壓概論 Ⅰ II  2   2</t>
  </si>
  <si>
    <r>
      <t>電腦輔助繪圖實習  I  II</t>
    </r>
    <r>
      <rPr>
        <sz val="8"/>
        <rFont val="新細明體"/>
        <family val="1"/>
      </rPr>
      <t>(高二跨校)</t>
    </r>
  </si>
  <si>
    <t>綜合機械實習  I  II</t>
  </si>
  <si>
    <t>電腦輔助製造實習I  II 3 3 銑床實習Ⅰ II 2 2</t>
  </si>
  <si>
    <t>車床實習  I  II</t>
  </si>
  <si>
    <r>
      <t xml:space="preserve">機械工作法  I  II </t>
    </r>
    <r>
      <rPr>
        <sz val="8"/>
        <rFont val="新細明體"/>
        <family val="1"/>
      </rPr>
      <t>(高三分組選修)</t>
    </r>
  </si>
  <si>
    <t>機電整合概論Ⅰ II  2   2</t>
  </si>
  <si>
    <t>校訂選修44分之1.5倍為22分</t>
  </si>
  <si>
    <t>以上選修共30學分</t>
  </si>
  <si>
    <t>營造95-96</t>
  </si>
  <si>
    <t>特教科</t>
  </si>
  <si>
    <t>一般科目</t>
  </si>
  <si>
    <t>學  分</t>
  </si>
  <si>
    <t>生物I II</t>
  </si>
  <si>
    <t>社概換國文</t>
  </si>
  <si>
    <t>實習換專業</t>
  </si>
  <si>
    <t>節數</t>
  </si>
  <si>
    <t>專任</t>
  </si>
  <si>
    <t>*</t>
  </si>
  <si>
    <t>註1：以上換算表僅供參考，星號*者表示專任和導師換算節數不同，</t>
  </si>
  <si>
    <t xml:space="preserve">          須小心以免違法(圖利他人或圖利公庫)</t>
  </si>
  <si>
    <t>註2：兼行政人員應無打折之情形，如國文老師和體育老師兼組長都是八節，</t>
  </si>
  <si>
    <t xml:space="preserve">          兩者並無因課程換算之不同而不同，同理，科主任亦同。</t>
  </si>
  <si>
    <t>必修科目不計學分</t>
  </si>
  <si>
    <t>識圖與製圖</t>
  </si>
  <si>
    <t>實用電學</t>
  </si>
  <si>
    <t>實用電子學</t>
  </si>
  <si>
    <t>電腦軟體應用</t>
  </si>
  <si>
    <t>實用電子電路</t>
  </si>
  <si>
    <t>微電腦原理與應用</t>
  </si>
  <si>
    <t>必修科目</t>
  </si>
  <si>
    <r>
      <t>英文</t>
    </r>
    <r>
      <rPr>
        <sz val="10"/>
        <rFont val="Times New Roman"/>
        <family val="1"/>
      </rPr>
      <t>I II III</t>
    </r>
  </si>
  <si>
    <r>
      <t>生涯規劃</t>
    </r>
    <r>
      <rPr>
        <sz val="10"/>
        <rFont val="Times New Roman"/>
        <family val="1"/>
      </rPr>
      <t xml:space="preserve"> </t>
    </r>
  </si>
  <si>
    <t>繪圖基礎實習ⅠⅡ</t>
  </si>
  <si>
    <t>基本設計實習ⅠⅡ</t>
  </si>
  <si>
    <t>設計圖法實習ⅠⅡ</t>
  </si>
  <si>
    <t>色彩原理ⅠⅡ</t>
  </si>
  <si>
    <t>設計與生活</t>
  </si>
  <si>
    <t>造形原理</t>
  </si>
  <si>
    <t>數位設計概論</t>
  </si>
  <si>
    <t>設計概論</t>
  </si>
  <si>
    <t>創意潛能開發ⅠⅡ</t>
  </si>
  <si>
    <r>
      <t>校          訂            科          目　</t>
    </r>
    <r>
      <rPr>
        <sz val="10"/>
        <rFont val="新細明體"/>
        <family val="1"/>
      </rPr>
      <t>　　</t>
    </r>
  </si>
  <si>
    <r>
      <t>材料認識與應用</t>
    </r>
    <r>
      <rPr>
        <sz val="10"/>
        <rFont val="Times New Roman"/>
        <family val="1"/>
      </rPr>
      <t>I II</t>
    </r>
  </si>
  <si>
    <r>
      <t>設計基礎實習</t>
    </r>
    <r>
      <rPr>
        <sz val="10"/>
        <rFont val="Times New Roman"/>
        <family val="1"/>
      </rPr>
      <t>I II</t>
    </r>
  </si>
  <si>
    <t>模型製作實習I II</t>
  </si>
  <si>
    <t>英文聽講與實習</t>
  </si>
  <si>
    <t>微積分進階  4</t>
  </si>
  <si>
    <t>行列式</t>
  </si>
  <si>
    <t>物理II</t>
  </si>
  <si>
    <t>生物II</t>
  </si>
  <si>
    <r>
      <t>專業及實習科目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選修</t>
    </r>
    <r>
      <rPr>
        <sz val="10"/>
        <rFont val="Times New Roman"/>
        <family val="1"/>
      </rPr>
      <t xml:space="preserve">)    </t>
    </r>
  </si>
  <si>
    <t>設計史ⅠⅡ</t>
  </si>
  <si>
    <t>與物理實驗、計概選修</t>
  </si>
  <si>
    <t>工程力學ⅠⅡ</t>
  </si>
  <si>
    <t>與語文表達、英文文法選修</t>
  </si>
  <si>
    <t>廣告創意與設計實習</t>
  </si>
  <si>
    <r>
      <t>與物理</t>
    </r>
    <r>
      <rPr>
        <sz val="10"/>
        <rFont val="Times New Roman"/>
        <family val="1"/>
      </rPr>
      <t>II</t>
    </r>
    <r>
      <rPr>
        <sz val="10"/>
        <rFont val="新細明體"/>
        <family val="1"/>
      </rPr>
      <t>、計概選修</t>
    </r>
  </si>
  <si>
    <t>測量實習ⅠⅡ</t>
  </si>
  <si>
    <t>與唐詩欣賞、英文會話選修</t>
  </si>
  <si>
    <t xml:space="preserve"> 室內施工圖實習ⅠⅡ</t>
  </si>
  <si>
    <t>室內施工圖實習ⅠⅡ</t>
  </si>
  <si>
    <t>二選一</t>
  </si>
  <si>
    <t>設計與電腦繪圖實習ⅠⅡ</t>
  </si>
  <si>
    <t>室內裝潢實習ⅠⅡ</t>
  </si>
  <si>
    <t>三選一</t>
  </si>
  <si>
    <t>室內設計實習ⅠⅡ</t>
  </si>
  <si>
    <t>家具設計實習ⅠⅡ</t>
  </si>
  <si>
    <t>商品攝影實習ⅠⅡ</t>
  </si>
  <si>
    <t>與三角函數進階、行列式選修</t>
  </si>
  <si>
    <t>須符合每學期總學分數為32學分</t>
  </si>
  <si>
    <t>小計</t>
  </si>
  <si>
    <t>學分</t>
  </si>
  <si>
    <t>一</t>
  </si>
  <si>
    <t>二</t>
  </si>
  <si>
    <r>
      <t xml:space="preserve"> </t>
    </r>
    <r>
      <rPr>
        <b/>
        <sz val="14"/>
        <color indexed="12"/>
        <rFont val="華康細圓體"/>
        <family val="3"/>
      </rPr>
      <t>96學年度</t>
    </r>
    <r>
      <rPr>
        <b/>
        <sz val="14"/>
        <rFont val="華康細圓體"/>
        <family val="3"/>
      </rPr>
      <t xml:space="preserve"> 教學科目、學分及每週授課節數表    </t>
    </r>
    <r>
      <rPr>
        <b/>
        <sz val="14"/>
        <color indexed="10"/>
        <rFont val="華康細圓體"/>
        <family val="3"/>
      </rPr>
      <t>各科課程標準  目錄</t>
    </r>
  </si>
  <si>
    <t>電繪94</t>
  </si>
  <si>
    <r>
      <t xml:space="preserve"> 製圖科</t>
    </r>
    <r>
      <rPr>
        <sz val="20"/>
        <rFont val="標楷體"/>
        <family val="4"/>
      </rPr>
      <t xml:space="preserve">   國立秀水高工 教學科目、學分及每週授課節數分配  </t>
    </r>
  </si>
  <si>
    <r>
      <t>電機科</t>
    </r>
    <r>
      <rPr>
        <sz val="18"/>
        <rFont val="標楷體"/>
        <family val="4"/>
      </rPr>
      <t xml:space="preserve">  國立秀水高工  教學科目、學分及每週授課節數分配     </t>
    </r>
    <r>
      <rPr>
        <sz val="10"/>
        <rFont val="標楷體"/>
        <family val="4"/>
      </rPr>
      <t>94/12/27日訂定</t>
    </r>
  </si>
  <si>
    <r>
      <t xml:space="preserve"> 建築科</t>
    </r>
    <r>
      <rPr>
        <sz val="18"/>
        <rFont val="標楷體"/>
        <family val="4"/>
      </rPr>
      <t xml:space="preserve">   國立秀水高工   教學科目、學分及每週授課節數分配   </t>
    </r>
    <r>
      <rPr>
        <sz val="10"/>
        <rFont val="標楷體"/>
        <family val="4"/>
      </rPr>
      <t xml:space="preserve">  94/12/23 訂定</t>
    </r>
  </si>
  <si>
    <t>第三學年</t>
  </si>
  <si>
    <r>
      <t xml:space="preserve"> 室設科</t>
    </r>
    <r>
      <rPr>
        <sz val="18"/>
        <rFont val="標楷體"/>
        <family val="4"/>
      </rPr>
      <t xml:space="preserve">  國立秀水高工  教學科目、學分及每週授課節數分配 </t>
    </r>
    <r>
      <rPr>
        <sz val="10"/>
        <rFont val="標楷體"/>
        <family val="4"/>
      </rPr>
      <t>95/02/15 訂定</t>
    </r>
  </si>
  <si>
    <r>
      <t>機械科</t>
    </r>
    <r>
      <rPr>
        <sz val="18"/>
        <rFont val="標楷體"/>
        <family val="4"/>
      </rPr>
      <t xml:space="preserve">   國立秀水高工   教學科目、學分及每週授課節數分配  </t>
    </r>
    <r>
      <rPr>
        <sz val="10"/>
        <rFont val="標楷體"/>
        <family val="4"/>
      </rPr>
      <t xml:space="preserve"> 94/12/29 訂定</t>
    </r>
  </si>
  <si>
    <t>製圖94</t>
  </si>
  <si>
    <t>製圖95-96</t>
  </si>
  <si>
    <t>三製圖</t>
  </si>
  <si>
    <t>96 年  6 月  修訂</t>
  </si>
  <si>
    <t>電機95-96</t>
  </si>
  <si>
    <t>電機94</t>
  </si>
  <si>
    <t>三電甲乙</t>
  </si>
  <si>
    <t>建築94</t>
  </si>
  <si>
    <t>建築95-96</t>
  </si>
  <si>
    <t>三建築</t>
  </si>
  <si>
    <t>室設94</t>
  </si>
  <si>
    <t>室設95-96</t>
  </si>
  <si>
    <t>三室設</t>
  </si>
  <si>
    <t>機械94</t>
  </si>
  <si>
    <t>三機甲乙</t>
  </si>
  <si>
    <t>機械95-96</t>
  </si>
  <si>
    <t>建教94</t>
  </si>
  <si>
    <t>三機丙丁</t>
  </si>
  <si>
    <t>建教95-96</t>
  </si>
  <si>
    <t>模具94</t>
  </si>
  <si>
    <t>模具95-96</t>
  </si>
  <si>
    <t>三模丙丁</t>
  </si>
  <si>
    <t>機加95-96</t>
  </si>
  <si>
    <t>綜能94-96</t>
  </si>
  <si>
    <t>必修科目</t>
  </si>
  <si>
    <t>小計</t>
  </si>
  <si>
    <t>第一學年</t>
  </si>
  <si>
    <t>第二學年</t>
  </si>
  <si>
    <t>第三學年</t>
  </si>
  <si>
    <t>名稱</t>
  </si>
  <si>
    <t>學分</t>
  </si>
  <si>
    <t>一</t>
  </si>
  <si>
    <t>二</t>
  </si>
  <si>
    <t>必修科目</t>
  </si>
  <si>
    <t>班會</t>
  </si>
  <si>
    <t>學分</t>
  </si>
  <si>
    <t>國立秀水高級工業職業學校</t>
  </si>
  <si>
    <r>
      <t xml:space="preserve">適用：95、96、97入學新生  </t>
    </r>
    <r>
      <rPr>
        <sz val="20"/>
        <color indexed="10"/>
        <rFont val="標楷體"/>
        <family val="4"/>
      </rPr>
      <t xml:space="preserve">97學年度   </t>
    </r>
    <r>
      <rPr>
        <sz val="20"/>
        <color indexed="12"/>
        <rFont val="標楷體"/>
        <family val="4"/>
      </rPr>
      <t xml:space="preserve">一、二、三製圖 </t>
    </r>
    <r>
      <rPr>
        <sz val="20"/>
        <color indexed="10"/>
        <rFont val="標楷體"/>
        <family val="4"/>
      </rPr>
      <t xml:space="preserve">  適用 </t>
    </r>
    <r>
      <rPr>
        <sz val="20"/>
        <rFont val="標楷體"/>
        <family val="4"/>
      </rPr>
      <t xml:space="preserve">  </t>
    </r>
    <r>
      <rPr>
        <sz val="10"/>
        <rFont val="標楷體"/>
        <family val="4"/>
      </rPr>
      <t>94/12/30 訂定</t>
    </r>
  </si>
  <si>
    <r>
      <t xml:space="preserve">適用：95、96、97入學新生 </t>
    </r>
    <r>
      <rPr>
        <sz val="18"/>
        <color indexed="10"/>
        <rFont val="標楷體"/>
        <family val="4"/>
      </rPr>
      <t xml:space="preserve"> 97學年度  </t>
    </r>
    <r>
      <rPr>
        <sz val="18"/>
        <color indexed="12"/>
        <rFont val="標楷體"/>
        <family val="4"/>
      </rPr>
      <t xml:space="preserve">一、二、三電甲乙 </t>
    </r>
    <r>
      <rPr>
        <sz val="18"/>
        <color indexed="10"/>
        <rFont val="標楷體"/>
        <family val="4"/>
      </rPr>
      <t xml:space="preserve"> 適用</t>
    </r>
  </si>
  <si>
    <r>
      <t>適用：95、96、97入學新生</t>
    </r>
    <r>
      <rPr>
        <sz val="18"/>
        <color indexed="12"/>
        <rFont val="標楷體"/>
        <family val="4"/>
      </rPr>
      <t xml:space="preserve">  </t>
    </r>
    <r>
      <rPr>
        <sz val="18"/>
        <color indexed="10"/>
        <rFont val="標楷體"/>
        <family val="4"/>
      </rPr>
      <t xml:space="preserve">97學年度   </t>
    </r>
    <r>
      <rPr>
        <sz val="18"/>
        <color indexed="12"/>
        <rFont val="標楷體"/>
        <family val="4"/>
      </rPr>
      <t>一、二、三建築</t>
    </r>
    <r>
      <rPr>
        <sz val="18"/>
        <color indexed="10"/>
        <rFont val="標楷體"/>
        <family val="4"/>
      </rPr>
      <t xml:space="preserve">   適用</t>
    </r>
  </si>
  <si>
    <r>
      <t>專</t>
    </r>
    <r>
      <rPr>
        <sz val="10"/>
        <rFont val="新細明體"/>
        <family val="1"/>
      </rPr>
      <t>業</t>
    </r>
    <r>
      <rPr>
        <sz val="10"/>
        <rFont val="新細明體"/>
        <family val="1"/>
      </rPr>
      <t>及</t>
    </r>
    <r>
      <rPr>
        <sz val="10"/>
        <rFont val="新細明體"/>
        <family val="1"/>
      </rPr>
      <t>實</t>
    </r>
    <r>
      <rPr>
        <sz val="10"/>
        <rFont val="新細明體"/>
        <family val="1"/>
      </rPr>
      <t>習科</t>
    </r>
    <r>
      <rPr>
        <sz val="10"/>
        <rFont val="新細明體"/>
        <family val="1"/>
      </rPr>
      <t>目</t>
    </r>
    <r>
      <rPr>
        <sz val="10"/>
        <rFont val="Times New Roman"/>
        <family val="1"/>
      </rPr>
      <t xml:space="preserve">         </t>
    </r>
  </si>
  <si>
    <t xml:space="preserve">  合計（   學分   ）</t>
  </si>
  <si>
    <r>
      <t xml:space="preserve">適用：95、96、97入學新生    </t>
    </r>
    <r>
      <rPr>
        <sz val="18"/>
        <color indexed="10"/>
        <rFont val="標楷體"/>
        <family val="4"/>
      </rPr>
      <t xml:space="preserve">97學年度  </t>
    </r>
    <r>
      <rPr>
        <sz val="18"/>
        <color indexed="12"/>
        <rFont val="標楷體"/>
        <family val="4"/>
      </rPr>
      <t xml:space="preserve">一、二、三室設 </t>
    </r>
    <r>
      <rPr>
        <sz val="18"/>
        <color indexed="10"/>
        <rFont val="標楷體"/>
        <family val="4"/>
      </rPr>
      <t xml:space="preserve"> 適用</t>
    </r>
  </si>
  <si>
    <r>
      <t>部</t>
    </r>
    <r>
      <rPr>
        <sz val="10"/>
        <rFont val="新細明體"/>
        <family val="1"/>
      </rPr>
      <t>訂</t>
    </r>
    <r>
      <rPr>
        <sz val="10"/>
        <rFont val="新細明體"/>
        <family val="1"/>
      </rPr>
      <t>必</t>
    </r>
    <r>
      <rPr>
        <sz val="10"/>
        <rFont val="新細明體"/>
        <family val="1"/>
      </rPr>
      <t>修</t>
    </r>
    <r>
      <rPr>
        <sz val="10"/>
        <rFont val="新細明體"/>
        <family val="1"/>
      </rPr>
      <t>科</t>
    </r>
    <r>
      <rPr>
        <sz val="10"/>
        <rFont val="新細明體"/>
        <family val="1"/>
      </rPr>
      <t>目　　　</t>
    </r>
  </si>
  <si>
    <r>
      <t>一</t>
    </r>
    <r>
      <rPr>
        <sz val="10"/>
        <rFont val="新細明體"/>
        <family val="1"/>
      </rPr>
      <t>般</t>
    </r>
    <r>
      <rPr>
        <sz val="10"/>
        <rFont val="新細明體"/>
        <family val="1"/>
      </rPr>
      <t>科</t>
    </r>
    <r>
      <rPr>
        <sz val="10"/>
        <rFont val="新細明體"/>
        <family val="1"/>
      </rPr>
      <t>目</t>
    </r>
  </si>
  <si>
    <r>
      <t xml:space="preserve">適用：95、96、97入學新生 </t>
    </r>
    <r>
      <rPr>
        <sz val="18"/>
        <color indexed="10"/>
        <rFont val="標楷體"/>
        <family val="4"/>
      </rPr>
      <t xml:space="preserve"> 97學年度   </t>
    </r>
    <r>
      <rPr>
        <sz val="18"/>
        <color indexed="12"/>
        <rFont val="標楷體"/>
        <family val="4"/>
      </rPr>
      <t>一、二、三機甲乙</t>
    </r>
    <r>
      <rPr>
        <sz val="18"/>
        <color indexed="10"/>
        <rFont val="標楷體"/>
        <family val="4"/>
      </rPr>
      <t xml:space="preserve">   適用</t>
    </r>
  </si>
  <si>
    <r>
      <t>適用：</t>
    </r>
    <r>
      <rPr>
        <sz val="18"/>
        <rFont val="Times New Roman"/>
        <family val="1"/>
      </rPr>
      <t>96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>97</t>
    </r>
    <r>
      <rPr>
        <sz val="18"/>
        <rFont val="標楷體"/>
        <family val="4"/>
      </rPr>
      <t>入學新生</t>
    </r>
    <r>
      <rPr>
        <sz val="18"/>
        <rFont val="Times New Roman"/>
        <family val="1"/>
      </rPr>
      <t xml:space="preserve">  </t>
    </r>
    <r>
      <rPr>
        <sz val="18"/>
        <color indexed="10"/>
        <rFont val="Times New Roman"/>
        <family val="1"/>
      </rPr>
      <t>97</t>
    </r>
    <r>
      <rPr>
        <sz val="18"/>
        <color indexed="10"/>
        <rFont val="標楷體"/>
        <family val="4"/>
      </rPr>
      <t>學年度</t>
    </r>
    <r>
      <rPr>
        <sz val="18"/>
        <color indexed="12"/>
        <rFont val="標楷體"/>
        <family val="4"/>
      </rPr>
      <t>一、二機丙丁</t>
    </r>
    <r>
      <rPr>
        <sz val="18"/>
        <color indexed="10"/>
        <rFont val="標楷體"/>
        <family val="4"/>
      </rPr>
      <t>適用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>96/07/30</t>
    </r>
    <r>
      <rPr>
        <sz val="12"/>
        <rFont val="標楷體"/>
        <family val="4"/>
      </rPr>
      <t>訂定</t>
    </r>
  </si>
  <si>
    <r>
      <t>適用：</t>
    </r>
    <r>
      <rPr>
        <sz val="16"/>
        <rFont val="Times New Roman"/>
        <family val="1"/>
      </rPr>
      <t>96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97</t>
    </r>
    <r>
      <rPr>
        <sz val="16"/>
        <rFont val="標楷體"/>
        <family val="4"/>
      </rPr>
      <t>入學新生</t>
    </r>
    <r>
      <rPr>
        <sz val="16"/>
        <rFont val="Times New Roman"/>
        <family val="1"/>
      </rPr>
      <t xml:space="preserve">  </t>
    </r>
    <r>
      <rPr>
        <sz val="16"/>
        <color indexed="10"/>
        <rFont val="Times New Roman"/>
        <family val="1"/>
      </rPr>
      <t>97</t>
    </r>
    <r>
      <rPr>
        <sz val="16"/>
        <color indexed="10"/>
        <rFont val="標楷體"/>
        <family val="4"/>
      </rPr>
      <t>學年度</t>
    </r>
    <r>
      <rPr>
        <sz val="16"/>
        <color indexed="10"/>
        <rFont val="Times New Roman"/>
        <family val="1"/>
      </rPr>
      <t xml:space="preserve">  </t>
    </r>
    <r>
      <rPr>
        <sz val="16"/>
        <color indexed="12"/>
        <rFont val="標楷體"/>
        <family val="4"/>
      </rPr>
      <t>一、二模丙丁</t>
    </r>
    <r>
      <rPr>
        <sz val="16"/>
        <color indexed="10"/>
        <rFont val="Times New Roman"/>
        <family val="1"/>
      </rPr>
      <t xml:space="preserve">  </t>
    </r>
    <r>
      <rPr>
        <sz val="16"/>
        <color indexed="10"/>
        <rFont val="標楷體"/>
        <family val="4"/>
      </rPr>
      <t>適用</t>
    </r>
    <r>
      <rPr>
        <sz val="16"/>
        <rFont val="Times New Roman"/>
        <family val="1"/>
      </rPr>
      <t xml:space="preserve"> </t>
    </r>
    <r>
      <rPr>
        <sz val="10"/>
        <rFont val="Times New Roman"/>
        <family val="1"/>
      </rPr>
      <t>96/07/30</t>
    </r>
    <r>
      <rPr>
        <sz val="10"/>
        <rFont val="標楷體"/>
        <family val="4"/>
      </rPr>
      <t>訂定</t>
    </r>
  </si>
  <si>
    <r>
      <t xml:space="preserve">適用：95入學新生  </t>
    </r>
    <r>
      <rPr>
        <sz val="18"/>
        <color indexed="10"/>
        <rFont val="標楷體"/>
        <family val="4"/>
      </rPr>
      <t>97學年度</t>
    </r>
    <r>
      <rPr>
        <sz val="18"/>
        <color indexed="10"/>
        <rFont val="標楷體"/>
        <family val="4"/>
      </rPr>
      <t>三機丙丁</t>
    </r>
    <r>
      <rPr>
        <sz val="18"/>
        <color indexed="10"/>
        <rFont val="標楷體"/>
        <family val="4"/>
      </rPr>
      <t>適用</t>
    </r>
    <r>
      <rPr>
        <sz val="18"/>
        <rFont val="標楷體"/>
        <family val="4"/>
      </rPr>
      <t xml:space="preserve"> </t>
    </r>
    <r>
      <rPr>
        <sz val="12"/>
        <rFont val="標楷體"/>
        <family val="4"/>
      </rPr>
      <t>95/04/19訂定</t>
    </r>
  </si>
  <si>
    <r>
      <t xml:space="preserve">適用：95入學新生  </t>
    </r>
    <r>
      <rPr>
        <sz val="16"/>
        <color indexed="10"/>
        <rFont val="標楷體"/>
        <family val="4"/>
      </rPr>
      <t xml:space="preserve">97學年度  </t>
    </r>
    <r>
      <rPr>
        <sz val="16"/>
        <color indexed="12"/>
        <rFont val="標楷體"/>
        <family val="4"/>
      </rPr>
      <t>三模丙丁</t>
    </r>
    <r>
      <rPr>
        <sz val="16"/>
        <color indexed="10"/>
        <rFont val="標楷體"/>
        <family val="4"/>
      </rPr>
      <t xml:space="preserve">  適用</t>
    </r>
    <r>
      <rPr>
        <sz val="16"/>
        <rFont val="標楷體"/>
        <family val="4"/>
      </rPr>
      <t xml:space="preserve"> </t>
    </r>
    <r>
      <rPr>
        <sz val="10"/>
        <rFont val="標楷體"/>
        <family val="4"/>
      </rPr>
      <t>95/04/19訂定</t>
    </r>
  </si>
  <si>
    <r>
      <t xml:space="preserve">適用：95 入學新生  </t>
    </r>
    <r>
      <rPr>
        <sz val="18"/>
        <color indexed="10"/>
        <rFont val="標楷體"/>
        <family val="4"/>
      </rPr>
      <t>97學年度 三</t>
    </r>
    <r>
      <rPr>
        <sz val="18"/>
        <color indexed="12"/>
        <rFont val="標楷體"/>
        <family val="4"/>
      </rPr>
      <t>視電</t>
    </r>
    <r>
      <rPr>
        <sz val="18"/>
        <color indexed="10"/>
        <rFont val="標楷體"/>
        <family val="4"/>
      </rPr>
      <t xml:space="preserve"> 適用</t>
    </r>
    <r>
      <rPr>
        <sz val="10"/>
        <rFont val="標楷體"/>
        <family val="4"/>
      </rPr>
      <t xml:space="preserve"> 94/05/25訂定</t>
    </r>
  </si>
  <si>
    <t>國立秀水高級工業職業學校</t>
  </si>
  <si>
    <t>96/09/06第一次修訂</t>
  </si>
  <si>
    <r>
      <t>類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別</t>
    </r>
  </si>
  <si>
    <t>科目名稱</t>
  </si>
  <si>
    <r>
      <t>授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課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節</t>
    </r>
    <r>
      <rPr>
        <sz val="10"/>
        <rFont val="Times New Roman"/>
        <family val="1"/>
      </rPr>
      <t xml:space="preserve">           </t>
    </r>
    <r>
      <rPr>
        <sz val="10"/>
        <rFont val="新細明體"/>
        <family val="1"/>
      </rPr>
      <t>數</t>
    </r>
  </si>
  <si>
    <t>備註1</t>
  </si>
  <si>
    <t>第一學年</t>
  </si>
  <si>
    <t>第二學年</t>
  </si>
  <si>
    <t>第三學年</t>
  </si>
  <si>
    <r>
      <t>名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稱</t>
    </r>
  </si>
  <si>
    <t>學　分</t>
  </si>
  <si>
    <r>
      <t>名</t>
    </r>
    <r>
      <rPr>
        <sz val="10"/>
        <rFont val="Times New Roman"/>
        <family val="1"/>
      </rPr>
      <t xml:space="preserve">                               </t>
    </r>
    <r>
      <rPr>
        <sz val="10"/>
        <rFont val="新細明體"/>
        <family val="1"/>
      </rPr>
      <t>稱</t>
    </r>
  </si>
  <si>
    <t>學分</t>
  </si>
  <si>
    <t>一</t>
  </si>
  <si>
    <t>二</t>
  </si>
  <si>
    <r>
      <t>部訂必修科目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須百分之八十五及格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　　</t>
    </r>
    <r>
      <rPr>
        <sz val="10"/>
        <rFont val="新細明體"/>
        <family val="1"/>
      </rPr>
      <t>　</t>
    </r>
  </si>
  <si>
    <r>
      <t>一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般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科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目</t>
    </r>
  </si>
  <si>
    <t>國文</t>
  </si>
  <si>
    <r>
      <t>國文</t>
    </r>
    <r>
      <rPr>
        <sz val="10"/>
        <rFont val="Times New Roman"/>
        <family val="1"/>
      </rPr>
      <t xml:space="preserve">I II III IV </t>
    </r>
  </si>
  <si>
    <t>英文</t>
  </si>
  <si>
    <r>
      <t>英文</t>
    </r>
    <r>
      <rPr>
        <sz val="10"/>
        <rFont val="Times New Roman"/>
        <family val="1"/>
      </rPr>
      <t xml:space="preserve">I II III IV </t>
    </r>
  </si>
  <si>
    <t>數學</t>
  </si>
  <si>
    <r>
      <t>數學</t>
    </r>
    <r>
      <rPr>
        <sz val="10"/>
        <rFont val="Times New Roman"/>
        <family val="1"/>
      </rPr>
      <t>I II</t>
    </r>
  </si>
  <si>
    <t xml:space="preserve">物理I </t>
  </si>
  <si>
    <t>物理I、II對開</t>
  </si>
  <si>
    <t xml:space="preserve">化學I </t>
  </si>
  <si>
    <t>化學、生物對開</t>
  </si>
  <si>
    <t>生物I</t>
  </si>
  <si>
    <t>社會</t>
  </si>
  <si>
    <t>地理</t>
  </si>
  <si>
    <t>地理、歷史對開</t>
  </si>
  <si>
    <t>歷史</t>
  </si>
  <si>
    <t>公民與社會 I II</t>
  </si>
  <si>
    <t>藝術領域</t>
  </si>
  <si>
    <r>
      <t>美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術</t>
    </r>
    <r>
      <rPr>
        <sz val="10"/>
        <rFont val="Times New Roman"/>
        <family val="1"/>
      </rPr>
      <t xml:space="preserve">  I II</t>
    </r>
  </si>
  <si>
    <r>
      <t>音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樂</t>
    </r>
    <r>
      <rPr>
        <sz val="10"/>
        <rFont val="Times New Roman"/>
        <family val="1"/>
      </rPr>
      <t xml:space="preserve">  I II </t>
    </r>
  </si>
  <si>
    <t>藝術與生活</t>
  </si>
  <si>
    <t>生活領域與科技</t>
  </si>
  <si>
    <r>
      <t>計算機概論</t>
    </r>
    <r>
      <rPr>
        <sz val="10"/>
        <rFont val="Times New Roman"/>
        <family val="1"/>
      </rPr>
      <t xml:space="preserve"> I </t>
    </r>
  </si>
  <si>
    <t xml:space="preserve">計算機概論 I、II 對開 </t>
  </si>
  <si>
    <r>
      <t>生涯規劃</t>
    </r>
    <r>
      <rPr>
        <sz val="10"/>
        <rFont val="Times New Roman"/>
        <family val="1"/>
      </rPr>
      <t xml:space="preserve"> I II </t>
    </r>
  </si>
  <si>
    <t>健康與體域領域</t>
  </si>
  <si>
    <t xml:space="preserve">體育I II </t>
  </si>
  <si>
    <t>健康與護理I II III IV</t>
  </si>
  <si>
    <t>國防通識I II III IV</t>
  </si>
  <si>
    <t>小　　　　　　　計</t>
  </si>
  <si>
    <r>
      <t>專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　　　實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習　　　　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</si>
  <si>
    <t>小計</t>
  </si>
  <si>
    <t>校        訂         科        目　　　</t>
  </si>
  <si>
    <t>一般科目(選修)</t>
  </si>
  <si>
    <t>計算機概論II</t>
  </si>
  <si>
    <t>96/09/06修正說明：
應用文原為上、下學期各2學分為符合校訂科目不超過百分之二十之規定，故修正為上、下學期各1學分。</t>
  </si>
  <si>
    <t>體育 III IV V VI</t>
  </si>
  <si>
    <t>國防通識 V VI</t>
  </si>
  <si>
    <t>應用文I II</t>
  </si>
  <si>
    <t>數學IV V VI</t>
  </si>
  <si>
    <t>英文會話I II</t>
  </si>
  <si>
    <t>必修</t>
  </si>
  <si>
    <t>專題製作ⅠⅡ</t>
  </si>
  <si>
    <t>實習課程</t>
  </si>
  <si>
    <t xml:space="preserve">專業及實習科目(選修)         </t>
  </si>
  <si>
    <t xml:space="preserve">放大器電路實習ⅠⅢ </t>
  </si>
  <si>
    <t>放大器電路實習ⅡIV</t>
  </si>
  <si>
    <t>可程式實習ⅠⅡ</t>
  </si>
  <si>
    <t>音響技術實習ⅠⅢ</t>
  </si>
  <si>
    <t>音響技術實習ⅡIV</t>
  </si>
  <si>
    <t>電視機實習ⅠⅢ</t>
  </si>
  <si>
    <t>電視機實習ⅡIV</t>
  </si>
  <si>
    <t>電腦繪圖實習ⅠⅡ</t>
  </si>
  <si>
    <t>線性電子實習ⅠⅡ</t>
  </si>
  <si>
    <t>數位電子實習ⅠⅡ</t>
  </si>
  <si>
    <t>介面電路實習ⅠⅡ</t>
  </si>
  <si>
    <t>單晶片實習ⅠⅡ</t>
  </si>
  <si>
    <t>基本電學</t>
  </si>
  <si>
    <t>電子電路製圖</t>
  </si>
  <si>
    <t>校訂科目合計</t>
  </si>
  <si>
    <t xml:space="preserve">  合               計         （   學         分   ）</t>
  </si>
  <si>
    <t>畢業學分150學分</t>
  </si>
  <si>
    <t>必修科目</t>
  </si>
  <si>
    <t>活動　　科目</t>
  </si>
  <si>
    <t>班   會</t>
  </si>
  <si>
    <t>必修科目不計學分</t>
  </si>
  <si>
    <t>綜合活動</t>
  </si>
  <si>
    <r>
      <t>小</t>
    </r>
    <r>
      <rPr>
        <sz val="10"/>
        <rFont val="Times New Roman"/>
        <family val="1"/>
      </rPr>
      <t xml:space="preserve">                              </t>
    </r>
    <r>
      <rPr>
        <sz val="10"/>
        <rFont val="新細明體"/>
        <family val="1"/>
      </rPr>
      <t>計</t>
    </r>
  </si>
  <si>
    <t>每   週  教   學    總  節  數</t>
  </si>
  <si>
    <t>適用：96、97入學新生(日間上課)  97學年度一、二視電適用   96/03/02訂定</t>
  </si>
  <si>
    <r>
      <t xml:space="preserve">適用：95、96、97入學新生  </t>
    </r>
    <r>
      <rPr>
        <sz val="18"/>
        <color indexed="10"/>
        <rFont val="標楷體"/>
        <family val="4"/>
      </rPr>
      <t xml:space="preserve">97學年度 </t>
    </r>
    <r>
      <rPr>
        <sz val="18"/>
        <color indexed="12"/>
        <rFont val="標楷體"/>
        <family val="4"/>
      </rPr>
      <t>一、二、三營造</t>
    </r>
    <r>
      <rPr>
        <sz val="18"/>
        <color indexed="10"/>
        <rFont val="標楷體"/>
        <family val="4"/>
      </rPr>
      <t>適用</t>
    </r>
    <r>
      <rPr>
        <sz val="10"/>
        <rFont val="標楷體"/>
        <family val="4"/>
      </rPr>
      <t xml:space="preserve"> 94/05/25訂定</t>
    </r>
  </si>
  <si>
    <r>
      <t xml:space="preserve">適用：95、96、97入學新生  </t>
    </r>
    <r>
      <rPr>
        <sz val="18"/>
        <color indexed="10"/>
        <rFont val="標楷體"/>
        <family val="4"/>
      </rPr>
      <t xml:space="preserve">97學年度 </t>
    </r>
    <r>
      <rPr>
        <sz val="18"/>
        <color indexed="12"/>
        <rFont val="標楷體"/>
        <family val="4"/>
      </rPr>
      <t>一、二、三機加</t>
    </r>
    <r>
      <rPr>
        <sz val="18"/>
        <color indexed="10"/>
        <rFont val="標楷體"/>
        <family val="4"/>
      </rPr>
      <t xml:space="preserve"> 適用</t>
    </r>
    <r>
      <rPr>
        <sz val="10"/>
        <rFont val="標楷體"/>
        <family val="4"/>
      </rPr>
      <t xml:space="preserve"> 94/05/25訂定</t>
    </r>
  </si>
  <si>
    <r>
      <t>國立秀水高工97實用技能學程</t>
    </r>
    <r>
      <rPr>
        <u val="single"/>
        <sz val="12"/>
        <rFont val="標楷體"/>
        <family val="4"/>
      </rPr>
      <t>電機與電子</t>
    </r>
    <r>
      <rPr>
        <sz val="12"/>
        <rFont val="標楷體"/>
        <family val="4"/>
      </rPr>
      <t>群</t>
    </r>
    <r>
      <rPr>
        <u val="single"/>
        <sz val="12"/>
        <rFont val="標楷體"/>
        <family val="4"/>
      </rPr>
      <t>視聽電子科</t>
    </r>
    <r>
      <rPr>
        <sz val="12"/>
        <rFont val="標楷體"/>
        <family val="4"/>
      </rPr>
      <t>教學科目、學分及每週授課節數分配表</t>
    </r>
  </si>
  <si>
    <r>
      <t xml:space="preserve">專題製作 </t>
    </r>
    <r>
      <rPr>
        <sz val="10"/>
        <rFont val="標楷體"/>
        <family val="4"/>
      </rPr>
      <t>Ⅰ</t>
    </r>
  </si>
  <si>
    <t>專題製作 Ⅰ</t>
  </si>
  <si>
    <t>專題製作  II</t>
  </si>
  <si>
    <r>
      <t>專題製作</t>
    </r>
    <r>
      <rPr>
        <sz val="10"/>
        <rFont val="Times New Roman"/>
        <family val="1"/>
      </rPr>
      <t>II</t>
    </r>
  </si>
  <si>
    <t>專題製作I</t>
  </si>
  <si>
    <t>專題製作</t>
  </si>
  <si>
    <r>
      <t>專題製作</t>
    </r>
    <r>
      <rPr>
        <sz val="10"/>
        <rFont val="標楷體"/>
        <family val="4"/>
      </rPr>
      <t>ⅠⅡ</t>
    </r>
  </si>
  <si>
    <t xml:space="preserve">專題製作I II </t>
  </si>
  <si>
    <t>國文I II III IV ⅤⅥ</t>
  </si>
  <si>
    <t>英文I II III IV</t>
  </si>
  <si>
    <t>數學 I II III</t>
  </si>
  <si>
    <t>物理  I II</t>
  </si>
  <si>
    <t>化學  I</t>
  </si>
  <si>
    <t>生物  I</t>
  </si>
  <si>
    <t>地理  I</t>
  </si>
  <si>
    <t>歷史  I</t>
  </si>
  <si>
    <t>公民與社會 I II</t>
  </si>
  <si>
    <t>美術 I II</t>
  </si>
  <si>
    <t>音樂 I II</t>
  </si>
  <si>
    <t>藝術與生活</t>
  </si>
  <si>
    <t>計算機概論  I II</t>
  </si>
  <si>
    <t>生涯規劃 I II</t>
  </si>
  <si>
    <t>體育 I  II III IV</t>
  </si>
  <si>
    <t>健康與護理 I II III IV</t>
  </si>
  <si>
    <t>物理I、II對開</t>
  </si>
  <si>
    <t>化學I 、II對開</t>
  </si>
  <si>
    <t>生物I 、II對開</t>
  </si>
  <si>
    <t>地理、歷史對開</t>
  </si>
  <si>
    <t>生涯規劃、公民與社會對開</t>
  </si>
  <si>
    <t xml:space="preserve">計算機概論 I、II 對開 </t>
  </si>
  <si>
    <t>計算機概論II(B) 2</t>
  </si>
  <si>
    <t>戰爭啟示錄  1</t>
  </si>
  <si>
    <t>古典小說選  1</t>
  </si>
  <si>
    <t xml:space="preserve">元曲欣賞  1 </t>
  </si>
  <si>
    <t>應用文  2</t>
  </si>
  <si>
    <t>英文歌曲欣賞  2</t>
  </si>
  <si>
    <t>英詩賞析  2</t>
  </si>
  <si>
    <t>英文作文  2</t>
  </si>
  <si>
    <t>行列式4</t>
  </si>
  <si>
    <t>物理II (B) 3</t>
  </si>
  <si>
    <t>物理I、II對開</t>
  </si>
  <si>
    <t>化學I 、II對開</t>
  </si>
  <si>
    <t>生物I 、II對開</t>
  </si>
  <si>
    <t>地理、歷史對開</t>
  </si>
  <si>
    <t>生涯規劃、公民與社會對開</t>
  </si>
  <si>
    <t xml:space="preserve">計算機概論 I、II 對開 </t>
  </si>
  <si>
    <t>計算機概論II(B) 2</t>
  </si>
  <si>
    <t>戰爭啟示錄  1</t>
  </si>
  <si>
    <t>古典小說選  1</t>
  </si>
  <si>
    <t xml:space="preserve">元曲欣賞  1 </t>
  </si>
  <si>
    <t>應用文  2</t>
  </si>
  <si>
    <t>英文歌曲欣賞  2</t>
  </si>
  <si>
    <t>英詩賞析  2</t>
  </si>
  <si>
    <t>英文作文  2</t>
  </si>
  <si>
    <t>行列式4</t>
  </si>
  <si>
    <t>物理II (B) 3</t>
  </si>
  <si>
    <t>專業科目:</t>
  </si>
  <si>
    <t>精密量測 I II 2 2</t>
  </si>
  <si>
    <t>機械工作法ⅠⅡ 3 3</t>
  </si>
  <si>
    <t>投影幾何 I II 2 2</t>
  </si>
  <si>
    <t>設計基礎 I II 2 2</t>
  </si>
  <si>
    <t>氣油壓概論 I II 2 2</t>
  </si>
  <si>
    <t>實習:</t>
  </si>
  <si>
    <t>立體模型製作實習 I II 3 3</t>
  </si>
  <si>
    <t>實物測繪實習 3</t>
  </si>
  <si>
    <t>基本電學  I II</t>
  </si>
  <si>
    <t>基本電學實習  I II</t>
  </si>
  <si>
    <t>電子學  I II</t>
  </si>
  <si>
    <t>電子學實習  I II</t>
  </si>
  <si>
    <t>電工機械 I II</t>
  </si>
  <si>
    <t>電腦應用 I II   1  1</t>
  </si>
  <si>
    <t>氣壓控制實習  3</t>
  </si>
  <si>
    <t>感測器實習 I II  2  2數位電子學實習 I II  2  2</t>
  </si>
  <si>
    <t>自動控制實習  3</t>
  </si>
  <si>
    <t>微處理機實習  3  週邊電路實習  3</t>
  </si>
  <si>
    <t>電力電子學 I II  2  2</t>
  </si>
  <si>
    <t>電機控制 I II  2  2</t>
  </si>
  <si>
    <t>輸配電學  2</t>
  </si>
  <si>
    <t>感測器  2</t>
  </si>
  <si>
    <t>物理I 、II對開</t>
  </si>
  <si>
    <t>生物I 、II對開</t>
  </si>
  <si>
    <t>地理、歷史對開</t>
  </si>
  <si>
    <t>生涯規劃、公民與社會對開</t>
  </si>
  <si>
    <t xml:space="preserve">計算機概論 I、II 對開 </t>
  </si>
  <si>
    <r>
      <t>專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　　　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　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習　　　　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目</t>
    </r>
    <r>
      <rPr>
        <sz val="10"/>
        <rFont val="Times New Roman"/>
        <family val="1"/>
      </rPr>
      <t xml:space="preserve">         </t>
    </r>
  </si>
  <si>
    <t>96/01/19教育部中部辦公室審查通過_排課用</t>
  </si>
  <si>
    <t>建築工程實習Ⅰ(泥工實習)</t>
  </si>
  <si>
    <t>建築工程實習Ⅱ(木工實習)</t>
  </si>
  <si>
    <t>建築工程實習Ⅲ(鋼筋實習)</t>
  </si>
  <si>
    <t>建築工程實習Ⅳ(水電實習)</t>
  </si>
  <si>
    <r>
      <t>應用力學</t>
    </r>
    <r>
      <rPr>
        <sz val="10"/>
        <rFont val="Times New Roman"/>
        <family val="1"/>
      </rPr>
      <t>I II</t>
    </r>
  </si>
  <si>
    <r>
      <t>綜合職能科</t>
    </r>
    <r>
      <rPr>
        <sz val="12"/>
        <rFont val="Times New Roman"/>
        <family val="1"/>
      </rPr>
      <t xml:space="preserve">  </t>
    </r>
    <r>
      <rPr>
        <sz val="11"/>
        <rFont val="標楷體"/>
        <family val="4"/>
      </rPr>
      <t>教學科目、學分及每週授課節數表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日修訂</t>
    </r>
  </si>
  <si>
    <r>
      <t>適用：</t>
    </r>
    <r>
      <rPr>
        <sz val="13"/>
        <color indexed="10"/>
        <rFont val="標楷體"/>
        <family val="4"/>
      </rPr>
      <t>95、96、97入學新生  九十七學年度一、二、三綜能科適用</t>
    </r>
  </si>
  <si>
    <r>
      <t>科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新細明體"/>
        <family val="1"/>
      </rPr>
      <t>目</t>
    </r>
  </si>
  <si>
    <r>
      <t>授</t>
    </r>
    <r>
      <rPr>
        <sz val="12"/>
        <rFont val="新細明體"/>
        <family val="1"/>
      </rPr>
      <t>課</t>
    </r>
    <r>
      <rPr>
        <sz val="12"/>
        <rFont val="新細明體"/>
        <family val="1"/>
      </rPr>
      <t>節</t>
    </r>
    <r>
      <rPr>
        <sz val="12"/>
        <rFont val="新細明體"/>
        <family val="1"/>
      </rPr>
      <t>數</t>
    </r>
  </si>
  <si>
    <r>
      <t>備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註</t>
    </r>
  </si>
  <si>
    <t>學分數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</si>
  <si>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稱</t>
    </r>
  </si>
  <si>
    <r>
      <t>一</t>
    </r>
    <r>
      <rPr>
        <sz val="12"/>
        <rFont val="新細明體"/>
        <family val="1"/>
      </rPr>
      <t>般</t>
    </r>
    <r>
      <rPr>
        <sz val="12"/>
        <rFont val="新細明體"/>
        <family val="1"/>
      </rPr>
      <t>科</t>
    </r>
    <r>
      <rPr>
        <sz val="12"/>
        <rFont val="新細明體"/>
        <family val="1"/>
      </rPr>
      <t>目</t>
    </r>
  </si>
  <si>
    <r>
      <t>78</t>
    </r>
    <r>
      <rPr>
        <sz val="12"/>
        <rFont val="新細明體"/>
        <family val="1"/>
      </rPr>
      <t>學分</t>
    </r>
  </si>
  <si>
    <r>
      <t>實用語文</t>
    </r>
    <r>
      <rPr>
        <sz val="8"/>
        <rFont val="Times New Roman"/>
        <family val="1"/>
      </rPr>
      <t>I II III IV V VI</t>
    </r>
  </si>
  <si>
    <t>部定必修</t>
  </si>
  <si>
    <t>實用數學I II III IV</t>
  </si>
  <si>
    <t>休閒活動I II III IV V VI</t>
  </si>
  <si>
    <t>生活教育I II III IV V VI</t>
  </si>
  <si>
    <t>社會適應I II III IV V VI</t>
  </si>
  <si>
    <t>專業及實習科目</t>
  </si>
  <si>
    <r>
      <t>114</t>
    </r>
    <r>
      <rPr>
        <sz val="12"/>
        <rFont val="新細明體"/>
        <family val="1"/>
      </rPr>
      <t>學分</t>
    </r>
  </si>
  <si>
    <t>主修課程</t>
  </si>
  <si>
    <t>職場實習ⅠⅡ</t>
  </si>
  <si>
    <t>單車裝修ⅠⅡ</t>
  </si>
  <si>
    <t>校必修</t>
  </si>
  <si>
    <r>
      <t>烘焙ⅠⅡ</t>
    </r>
    <r>
      <rPr>
        <sz val="10"/>
        <rFont val="Times New Roman"/>
        <family val="1"/>
      </rPr>
      <t xml:space="preserve"> III </t>
    </r>
  </si>
  <si>
    <t>水電裝修ⅠⅡ</t>
  </si>
  <si>
    <t>家電檢修ⅠⅡ</t>
  </si>
  <si>
    <t>輔修課程</t>
  </si>
  <si>
    <t>觀賞植物栽培ⅠⅡ</t>
  </si>
  <si>
    <t>校必修</t>
  </si>
  <si>
    <t>汽車美容ⅠⅡ</t>
  </si>
  <si>
    <t>蔬菜栽培ⅠⅡ</t>
  </si>
  <si>
    <t>實用電腦ⅠⅡIII IV</t>
  </si>
  <si>
    <t>餐飲服務ⅠⅡ</t>
  </si>
  <si>
    <t>食物製備ⅠⅡ</t>
  </si>
  <si>
    <t>美髮Ⅰ</t>
  </si>
  <si>
    <t>校選修</t>
  </si>
  <si>
    <t>清潔實務 I</t>
  </si>
  <si>
    <r>
      <t>合計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學分</t>
    </r>
    <r>
      <rPr>
        <sz val="12"/>
        <rFont val="Times New Roman"/>
        <family val="1"/>
      </rPr>
      <t>)</t>
    </r>
  </si>
  <si>
    <r>
      <t>活動</t>
    </r>
    <r>
      <rPr>
        <sz val="11"/>
        <rFont val="新細明體"/>
        <family val="1"/>
      </rPr>
      <t>科目</t>
    </r>
  </si>
  <si>
    <t>18節</t>
  </si>
  <si>
    <t>1</t>
  </si>
  <si>
    <t>部定必修</t>
  </si>
  <si>
    <t>綜合活動</t>
  </si>
  <si>
    <t>12</t>
  </si>
  <si>
    <t>2</t>
  </si>
  <si>
    <t>彈性教學時間</t>
  </si>
  <si>
    <r>
      <t>總計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節數</t>
    </r>
    <r>
      <rPr>
        <sz val="12"/>
        <rFont val="Times New Roman"/>
        <family val="1"/>
      </rPr>
      <t>)</t>
    </r>
  </si>
  <si>
    <t>(210)</t>
  </si>
  <si>
    <t>(35)</t>
  </si>
  <si>
    <t>(35)</t>
  </si>
  <si>
    <t xml:space="preserve">國立秀水高級工業職業學校  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</si>
</sst>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%"/>
    <numFmt numFmtId="189" formatCode="&quot;$&quot;#,##0.00_);[Red]&quot;\&quot;\(&quot;$&quot;#,##0.00&quot;\&quot;\)"/>
    <numFmt numFmtId="190" formatCode="0_ "/>
    <numFmt numFmtId="191" formatCode="0_);[Red]\(0\)"/>
    <numFmt numFmtId="192" formatCode="0_);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General&quot;學&quot;&quot;分&quot;"/>
    <numFmt numFmtId="198" formatCode="General&quot;學&quot;"/>
    <numFmt numFmtId="199" formatCode="General&quot;學分&quot;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&quot;¥&quot;* #,##0.00_-;\-&quot;¥&quot;* #,##0.00_-;_-&quot;¥&quot;* &quot;-&quot;??_-;_-@_-"/>
    <numFmt numFmtId="206" formatCode="General&quot;班&quot;"/>
    <numFmt numFmtId="207" formatCode="0.00_);\(0.00\)"/>
    <numFmt numFmtId="208" formatCode="0.00_);[Red]\(0.00\)"/>
    <numFmt numFmtId="209" formatCode="m&quot;月&quot;d&quot;日&quot;"/>
    <numFmt numFmtId="210" formatCode="0.0_);[Red]\(0.0\)"/>
  </numFmts>
  <fonts count="1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8"/>
      <name val="Times New Roman"/>
      <family val="1"/>
    </font>
    <font>
      <sz val="10"/>
      <name val="新細明體"/>
      <family val="1"/>
    </font>
    <font>
      <sz val="20"/>
      <name val="標楷體"/>
      <family val="4"/>
    </font>
    <font>
      <sz val="7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20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name val="細明體"/>
      <family val="3"/>
    </font>
    <font>
      <b/>
      <sz val="10"/>
      <color indexed="8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sz val="8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  <font>
      <sz val="10"/>
      <color indexed="17"/>
      <name val="新細明體"/>
      <family val="1"/>
    </font>
    <font>
      <sz val="12"/>
      <color indexed="17"/>
      <name val="新細明體"/>
      <family val="1"/>
    </font>
    <font>
      <b/>
      <sz val="20"/>
      <color indexed="8"/>
      <name val="標楷體"/>
      <family val="4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b/>
      <sz val="12"/>
      <color indexed="10"/>
      <name val="新細明體"/>
      <family val="1"/>
    </font>
    <font>
      <sz val="8"/>
      <name val="細明體"/>
      <family val="3"/>
    </font>
    <font>
      <sz val="9"/>
      <color indexed="8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20"/>
      <name val="新細明體"/>
      <family val="1"/>
    </font>
    <font>
      <b/>
      <sz val="10"/>
      <color indexed="10"/>
      <name val="Times New Roman"/>
      <family val="1"/>
    </font>
    <font>
      <b/>
      <sz val="10"/>
      <color indexed="10"/>
      <name val="新細明體"/>
      <family val="1"/>
    </font>
    <font>
      <sz val="10"/>
      <color indexed="10"/>
      <name val="細明體"/>
      <family val="3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sz val="18"/>
      <name val="標楷體"/>
      <family val="4"/>
    </font>
    <font>
      <sz val="18"/>
      <color indexed="10"/>
      <name val="標楷體"/>
      <family val="4"/>
    </font>
    <font>
      <sz val="16"/>
      <color indexed="12"/>
      <name val="標楷體"/>
      <family val="4"/>
    </font>
    <font>
      <sz val="14"/>
      <name val="新細明體"/>
      <family val="1"/>
    </font>
    <font>
      <sz val="18"/>
      <color indexed="12"/>
      <name val="標楷體"/>
      <family val="4"/>
    </font>
    <font>
      <sz val="20"/>
      <color indexed="10"/>
      <name val="標楷體"/>
      <family val="4"/>
    </font>
    <font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20"/>
      <color indexed="12"/>
      <name val="標楷體"/>
      <family val="4"/>
    </font>
    <font>
      <sz val="12"/>
      <name val="華康細圓體"/>
      <family val="3"/>
    </font>
    <font>
      <sz val="14"/>
      <name val="華康細圓體"/>
      <family val="3"/>
    </font>
    <font>
      <b/>
      <sz val="14"/>
      <name val="華康細圓體"/>
      <family val="3"/>
    </font>
    <font>
      <u val="single"/>
      <sz val="14"/>
      <name val="標楷體"/>
      <family val="4"/>
    </font>
    <font>
      <b/>
      <sz val="14"/>
      <color indexed="12"/>
      <name val="華康細圓體"/>
      <family val="3"/>
    </font>
    <font>
      <b/>
      <sz val="14"/>
      <color indexed="10"/>
      <name val="華康細圓體"/>
      <family val="3"/>
    </font>
    <font>
      <u val="single"/>
      <sz val="12"/>
      <name val="標楷體"/>
      <family val="4"/>
    </font>
    <font>
      <b/>
      <sz val="10"/>
      <color indexed="8"/>
      <name val="Times New Roman"/>
      <family val="1"/>
    </font>
    <font>
      <sz val="14"/>
      <name val="金梅新毛隸國際碼"/>
      <family val="3"/>
    </font>
    <font>
      <sz val="36"/>
      <name val="文鼎粗魏碑"/>
      <family val="3"/>
    </font>
    <font>
      <b/>
      <sz val="14"/>
      <color indexed="17"/>
      <name val="華康細圓體"/>
      <family val="3"/>
    </font>
    <font>
      <b/>
      <sz val="11"/>
      <name val="新細明體"/>
      <family val="1"/>
    </font>
    <font>
      <sz val="16"/>
      <color indexed="10"/>
      <name val="新細明體"/>
      <family val="1"/>
    </font>
    <font>
      <b/>
      <sz val="11"/>
      <color indexed="17"/>
      <name val="新細明體"/>
      <family val="1"/>
    </font>
    <font>
      <sz val="11"/>
      <color indexed="12"/>
      <name val="新細明體"/>
      <family val="1"/>
    </font>
    <font>
      <b/>
      <sz val="11"/>
      <color indexed="12"/>
      <name val="新細明體"/>
      <family val="1"/>
    </font>
    <font>
      <sz val="11"/>
      <color indexed="8"/>
      <name val="新細明體"/>
      <family val="1"/>
    </font>
    <font>
      <sz val="12"/>
      <color indexed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sz val="13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0" borderId="1" applyNumberFormat="0" applyFill="0" applyAlignment="0" applyProtection="0"/>
    <xf numFmtId="0" fontId="105" fillId="21" borderId="0" applyNumberFormat="0" applyBorder="0" applyAlignment="0" applyProtection="0"/>
    <xf numFmtId="9" fontId="0" fillId="0" borderId="0" applyFont="0" applyFill="0" applyBorder="0" applyAlignment="0" applyProtection="0"/>
    <xf numFmtId="0" fontId="10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2" applyNumberFormat="0" applyAlignment="0" applyProtection="0"/>
    <xf numFmtId="0" fontId="114" fillId="22" borderId="8" applyNumberFormat="0" applyAlignment="0" applyProtection="0"/>
    <xf numFmtId="0" fontId="115" fillId="31" borderId="9" applyNumberFormat="0" applyAlignment="0" applyProtection="0"/>
    <xf numFmtId="0" fontId="116" fillId="32" borderId="0" applyNumberFormat="0" applyBorder="0" applyAlignment="0" applyProtection="0"/>
    <xf numFmtId="0" fontId="117" fillId="0" borderId="0" applyNumberFormat="0" applyFill="0" applyBorder="0" applyAlignment="0" applyProtection="0"/>
  </cellStyleXfs>
  <cellXfs count="149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1" fontId="15" fillId="0" borderId="12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33" borderId="12" xfId="0" applyFont="1" applyFill="1" applyBorder="1" applyAlignment="1">
      <alignment/>
    </xf>
    <xf numFmtId="1" fontId="15" fillId="33" borderId="12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1" fontId="15" fillId="0" borderId="0" xfId="0" applyNumberFormat="1" applyFont="1" applyBorder="1" applyAlignment="1">
      <alignment/>
    </xf>
    <xf numFmtId="0" fontId="9" fillId="34" borderId="0" xfId="36" applyFont="1" applyFill="1">
      <alignment vertical="center"/>
      <protection/>
    </xf>
    <xf numFmtId="0" fontId="9" fillId="34" borderId="14" xfId="36" applyFont="1" applyFill="1" applyBorder="1" applyAlignment="1">
      <alignment horizontal="center" vertical="center" wrapText="1"/>
      <protection/>
    </xf>
    <xf numFmtId="0" fontId="6" fillId="34" borderId="12" xfId="36" applyFont="1" applyFill="1" applyBorder="1" applyAlignment="1">
      <alignment horizontal="center" vertical="center"/>
      <protection/>
    </xf>
    <xf numFmtId="0" fontId="6" fillId="34" borderId="15" xfId="36" applyFont="1" applyFill="1" applyBorder="1" applyAlignment="1">
      <alignment horizontal="center" vertical="center"/>
      <protection/>
    </xf>
    <xf numFmtId="0" fontId="6" fillId="34" borderId="16" xfId="36" applyFont="1" applyFill="1" applyBorder="1" applyAlignment="1">
      <alignment horizontal="center" vertical="center"/>
      <protection/>
    </xf>
    <xf numFmtId="0" fontId="9" fillId="34" borderId="11" xfId="36" applyFont="1" applyFill="1" applyBorder="1" applyAlignment="1">
      <alignment horizontal="center" vertical="center"/>
      <protection/>
    </xf>
    <xf numFmtId="0" fontId="11" fillId="34" borderId="12" xfId="36" applyFont="1" applyFill="1" applyBorder="1" applyAlignment="1">
      <alignment horizontal="center" vertical="center" wrapText="1"/>
      <protection/>
    </xf>
    <xf numFmtId="0" fontId="6" fillId="34" borderId="12" xfId="36" applyFont="1" applyFill="1" applyBorder="1" applyAlignment="1">
      <alignment horizontal="left" vertical="center"/>
      <protection/>
    </xf>
    <xf numFmtId="0" fontId="9" fillId="34" borderId="12" xfId="36" applyFont="1" applyFill="1" applyBorder="1" applyAlignment="1">
      <alignment horizontal="center" vertical="center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1" fillId="34" borderId="11" xfId="36" applyFont="1" applyFill="1" applyBorder="1" applyAlignment="1">
      <alignment horizontal="center" vertical="center" wrapText="1"/>
      <protection/>
    </xf>
    <xf numFmtId="0" fontId="6" fillId="34" borderId="11" xfId="36" applyFont="1" applyFill="1" applyBorder="1" applyAlignment="1">
      <alignment horizontal="left" vertical="center"/>
      <protection/>
    </xf>
    <xf numFmtId="0" fontId="6" fillId="34" borderId="11" xfId="36" applyFont="1" applyFill="1" applyBorder="1" applyAlignment="1">
      <alignment horizontal="center" vertical="center"/>
      <protection/>
    </xf>
    <xf numFmtId="0" fontId="6" fillId="34" borderId="17" xfId="36" applyFont="1" applyFill="1" applyBorder="1" applyAlignment="1">
      <alignment horizontal="left" vertical="center"/>
      <protection/>
    </xf>
    <xf numFmtId="0" fontId="9" fillId="34" borderId="18" xfId="36" applyFont="1" applyFill="1" applyBorder="1" applyAlignment="1">
      <alignment horizontal="center" vertical="center"/>
      <protection/>
    </xf>
    <xf numFmtId="0" fontId="0" fillId="34" borderId="16" xfId="36" applyFill="1" applyBorder="1" applyAlignment="1">
      <alignment vertical="center"/>
      <protection/>
    </xf>
    <xf numFmtId="0" fontId="6" fillId="34" borderId="19" xfId="36" applyFont="1" applyFill="1" applyBorder="1" applyAlignment="1">
      <alignment horizontal="left" vertical="center"/>
      <protection/>
    </xf>
    <xf numFmtId="197" fontId="9" fillId="34" borderId="10" xfId="36" applyNumberFormat="1" applyFont="1" applyFill="1" applyBorder="1" applyAlignment="1">
      <alignment horizontal="center" vertical="center" wrapText="1"/>
      <protection/>
    </xf>
    <xf numFmtId="0" fontId="9" fillId="34" borderId="20" xfId="36" applyFont="1" applyFill="1" applyBorder="1" applyAlignment="1">
      <alignment horizontal="center" vertical="center"/>
      <protection/>
    </xf>
    <xf numFmtId="0" fontId="11" fillId="34" borderId="16" xfId="36" applyFont="1" applyFill="1" applyBorder="1" applyAlignment="1">
      <alignment vertical="center"/>
      <protection/>
    </xf>
    <xf numFmtId="10" fontId="9" fillId="34" borderId="10" xfId="36" applyNumberFormat="1" applyFont="1" applyFill="1" applyBorder="1" applyAlignment="1">
      <alignment horizontal="center" vertical="center" wrapText="1"/>
      <protection/>
    </xf>
    <xf numFmtId="0" fontId="9" fillId="34" borderId="14" xfId="36" applyFont="1" applyFill="1" applyBorder="1" applyAlignment="1">
      <alignment horizontal="center" vertical="center"/>
      <protection/>
    </xf>
    <xf numFmtId="0" fontId="6" fillId="34" borderId="15" xfId="36" applyFont="1" applyFill="1" applyBorder="1" applyAlignment="1">
      <alignment horizontal="left" vertical="center"/>
      <protection/>
    </xf>
    <xf numFmtId="0" fontId="0" fillId="34" borderId="12" xfId="36" applyFill="1" applyBorder="1" applyAlignment="1">
      <alignment horizontal="center" vertical="center"/>
      <protection/>
    </xf>
    <xf numFmtId="0" fontId="6" fillId="34" borderId="20" xfId="36" applyFont="1" applyFill="1" applyBorder="1" applyAlignment="1">
      <alignment horizontal="center" vertical="center"/>
      <protection/>
    </xf>
    <xf numFmtId="0" fontId="9" fillId="34" borderId="13" xfId="36" applyFont="1" applyFill="1" applyBorder="1" applyAlignment="1">
      <alignment horizontal="center" vertical="center" wrapText="1"/>
      <protection/>
    </xf>
    <xf numFmtId="0" fontId="9" fillId="34" borderId="20" xfId="36" applyFont="1" applyFill="1" applyBorder="1" applyAlignment="1">
      <alignment horizontal="center" vertical="center" wrapText="1"/>
      <protection/>
    </xf>
    <xf numFmtId="0" fontId="23" fillId="0" borderId="12" xfId="36" applyFont="1" applyBorder="1" applyAlignment="1">
      <alignment horizontal="center" vertical="center" wrapText="1"/>
      <protection/>
    </xf>
    <xf numFmtId="0" fontId="19" fillId="0" borderId="12" xfId="36" applyFont="1" applyBorder="1" applyAlignment="1">
      <alignment horizontal="center" vertical="center" wrapText="1"/>
      <protection/>
    </xf>
    <xf numFmtId="0" fontId="9" fillId="34" borderId="10" xfId="36" applyFont="1" applyFill="1" applyBorder="1" applyAlignment="1">
      <alignment horizontal="center" vertical="center"/>
      <protection/>
    </xf>
    <xf numFmtId="199" fontId="9" fillId="34" borderId="10" xfId="36" applyNumberFormat="1" applyFont="1" applyFill="1" applyBorder="1" applyAlignment="1">
      <alignment horizontal="center" vertical="center"/>
      <protection/>
    </xf>
    <xf numFmtId="10" fontId="9" fillId="34" borderId="10" xfId="36" applyNumberFormat="1" applyFont="1" applyFill="1" applyBorder="1" applyAlignment="1">
      <alignment horizontal="center" vertical="center"/>
      <protection/>
    </xf>
    <xf numFmtId="0" fontId="9" fillId="34" borderId="13" xfId="36" applyFont="1" applyFill="1" applyBorder="1" applyAlignment="1">
      <alignment horizontal="center" vertical="center"/>
      <protection/>
    </xf>
    <xf numFmtId="0" fontId="24" fillId="34" borderId="12" xfId="36" applyFont="1" applyFill="1" applyBorder="1" applyAlignment="1">
      <alignment horizontal="center" vertical="center"/>
      <protection/>
    </xf>
    <xf numFmtId="0" fontId="0" fillId="34" borderId="21" xfId="36" applyFill="1" applyBorder="1" applyAlignment="1">
      <alignment vertical="center"/>
      <protection/>
    </xf>
    <xf numFmtId="0" fontId="9" fillId="34" borderId="15" xfId="36" applyFont="1" applyFill="1" applyBorder="1" applyAlignment="1">
      <alignment horizontal="center" vertical="center"/>
      <protection/>
    </xf>
    <xf numFmtId="0" fontId="9" fillId="34" borderId="22" xfId="36" applyFont="1" applyFill="1" applyBorder="1" applyAlignment="1">
      <alignment horizontal="center" vertical="center"/>
      <protection/>
    </xf>
    <xf numFmtId="0" fontId="0" fillId="0" borderId="10" xfId="36" applyBorder="1" applyAlignment="1">
      <alignment horizontal="center" vertical="center" wrapText="1"/>
      <protection/>
    </xf>
    <xf numFmtId="0" fontId="21" fillId="0" borderId="12" xfId="36" applyFont="1" applyBorder="1" applyAlignment="1">
      <alignment horizontal="center" vertical="center"/>
      <protection/>
    </xf>
    <xf numFmtId="0" fontId="18" fillId="0" borderId="12" xfId="36" applyFont="1" applyBorder="1" applyAlignment="1">
      <alignment horizontal="center" vertical="center"/>
      <protection/>
    </xf>
    <xf numFmtId="0" fontId="19" fillId="34" borderId="12" xfId="36" applyFont="1" applyFill="1" applyBorder="1" applyAlignment="1">
      <alignment horizontal="center" vertical="center"/>
      <protection/>
    </xf>
    <xf numFmtId="0" fontId="11" fillId="34" borderId="23" xfId="36" applyFont="1" applyFill="1" applyBorder="1" applyAlignment="1">
      <alignment vertical="center" wrapText="1"/>
      <protection/>
    </xf>
    <xf numFmtId="0" fontId="0" fillId="34" borderId="24" xfId="36" applyFill="1" applyBorder="1" applyAlignment="1">
      <alignment horizontal="center" vertical="center" wrapText="1"/>
      <protection/>
    </xf>
    <xf numFmtId="0" fontId="24" fillId="34" borderId="13" xfId="36" applyFont="1" applyFill="1" applyBorder="1" applyAlignment="1">
      <alignment horizontal="center" vertical="center"/>
      <protection/>
    </xf>
    <xf numFmtId="0" fontId="12" fillId="34" borderId="25" xfId="36" applyFont="1" applyFill="1" applyBorder="1" applyAlignment="1">
      <alignment horizontal="center" vertical="center"/>
      <protection/>
    </xf>
    <xf numFmtId="0" fontId="9" fillId="34" borderId="0" xfId="36" applyFont="1" applyFill="1" applyAlignment="1">
      <alignment horizontal="center" vertical="center"/>
      <protection/>
    </xf>
    <xf numFmtId="0" fontId="9" fillId="34" borderId="0" xfId="36" applyFont="1" applyFill="1" applyAlignment="1">
      <alignment horizontal="left" vertical="center"/>
      <protection/>
    </xf>
    <xf numFmtId="0" fontId="0" fillId="0" borderId="26" xfId="34" applyBorder="1" applyAlignment="1">
      <alignment horizontal="distributed" vertical="center"/>
      <protection/>
    </xf>
    <xf numFmtId="0" fontId="0" fillId="0" borderId="12" xfId="34" applyBorder="1" applyAlignment="1">
      <alignment horizontal="distributed" vertical="center"/>
      <protection/>
    </xf>
    <xf numFmtId="49" fontId="0" fillId="0" borderId="11" xfId="34" applyNumberFormat="1" applyBorder="1" applyAlignment="1">
      <alignment horizontal="center" vertical="center"/>
      <protection/>
    </xf>
    <xf numFmtId="49" fontId="2" fillId="0" borderId="11" xfId="34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6" fillId="34" borderId="27" xfId="0" applyFont="1" applyFill="1" applyBorder="1" applyAlignment="1">
      <alignment vertical="center" wrapText="1"/>
    </xf>
    <xf numFmtId="0" fontId="31" fillId="34" borderId="0" xfId="37" applyFont="1" applyFill="1" applyBorder="1" applyAlignment="1">
      <alignment horizontal="left" vertical="center" wrapText="1"/>
      <protection/>
    </xf>
    <xf numFmtId="0" fontId="9" fillId="34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197" fontId="9" fillId="34" borderId="1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/>
    </xf>
    <xf numFmtId="10" fontId="9" fillId="34" borderId="10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wrapText="1"/>
    </xf>
    <xf numFmtId="199" fontId="9" fillId="34" borderId="10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0" fontId="9" fillId="34" borderId="10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vertical="center" wrapText="1"/>
    </xf>
    <xf numFmtId="0" fontId="31" fillId="34" borderId="2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9" fillId="34" borderId="22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 wrapText="1"/>
    </xf>
    <xf numFmtId="10" fontId="9" fillId="34" borderId="3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44" fillId="0" borderId="16" xfId="0" applyFont="1" applyBorder="1" applyAlignment="1">
      <alignment/>
    </xf>
    <xf numFmtId="0" fontId="24" fillId="34" borderId="1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9" fillId="34" borderId="31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97" fontId="9" fillId="34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32" fillId="3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/>
    </xf>
    <xf numFmtId="197" fontId="9" fillId="34" borderId="3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34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255" wrapText="1"/>
    </xf>
    <xf numFmtId="0" fontId="43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0" fillId="34" borderId="10" xfId="36" applyFill="1" applyBorder="1" applyAlignment="1">
      <alignment horizontal="center" vertical="center" wrapText="1"/>
      <protection/>
    </xf>
    <xf numFmtId="0" fontId="0" fillId="0" borderId="0" xfId="33" applyAlignment="1">
      <alignment/>
      <protection/>
    </xf>
    <xf numFmtId="0" fontId="0" fillId="0" borderId="0" xfId="37" applyAlignment="1">
      <alignment vertical="center"/>
      <protection/>
    </xf>
    <xf numFmtId="0" fontId="9" fillId="34" borderId="0" xfId="37" applyFont="1" applyFill="1">
      <alignment/>
      <protection/>
    </xf>
    <xf numFmtId="0" fontId="28" fillId="34" borderId="0" xfId="37" applyFont="1" applyFill="1" applyBorder="1" applyAlignment="1">
      <alignment horizontal="center" vertical="center" wrapText="1"/>
      <protection/>
    </xf>
    <xf numFmtId="0" fontId="28" fillId="34" borderId="0" xfId="37" applyFont="1" applyFill="1" applyBorder="1" applyAlignment="1">
      <alignment horizontal="right" vertical="center" wrapText="1"/>
      <protection/>
    </xf>
    <xf numFmtId="0" fontId="0" fillId="0" borderId="0" xfId="37" applyAlignment="1">
      <alignment horizontal="left"/>
      <protection/>
    </xf>
    <xf numFmtId="0" fontId="0" fillId="0" borderId="0" xfId="37">
      <alignment/>
      <protection/>
    </xf>
    <xf numFmtId="0" fontId="0" fillId="0" borderId="12" xfId="37" applyFont="1" applyBorder="1" applyAlignment="1">
      <alignment horizontal="distributed" vertical="center"/>
      <protection/>
    </xf>
    <xf numFmtId="0" fontId="11" fillId="0" borderId="12" xfId="37" applyFont="1" applyBorder="1" applyAlignment="1">
      <alignment horizontal="center" vertical="center" shrinkToFit="1"/>
      <protection/>
    </xf>
    <xf numFmtId="0" fontId="11" fillId="0" borderId="12" xfId="37" applyFont="1" applyBorder="1" applyAlignment="1">
      <alignment horizontal="left" vertical="center" shrinkToFit="1"/>
      <protection/>
    </xf>
    <xf numFmtId="0" fontId="6" fillId="34" borderId="12" xfId="37" applyFont="1" applyFill="1" applyBorder="1" applyAlignment="1">
      <alignment horizontal="center" vertical="center"/>
      <protection/>
    </xf>
    <xf numFmtId="0" fontId="0" fillId="0" borderId="12" xfId="37" applyFont="1" applyBorder="1" applyAlignment="1">
      <alignment horizontal="center" vertical="center"/>
      <protection/>
    </xf>
    <xf numFmtId="0" fontId="6" fillId="0" borderId="36" xfId="37" applyFont="1" applyBorder="1" applyAlignment="1">
      <alignment vertical="center"/>
      <protection/>
    </xf>
    <xf numFmtId="0" fontId="0" fillId="0" borderId="10" xfId="37" applyFont="1" applyBorder="1" applyAlignment="1">
      <alignment horizontal="center" vertical="center" wrapText="1"/>
      <protection/>
    </xf>
    <xf numFmtId="0" fontId="0" fillId="0" borderId="36" xfId="37" applyFont="1" applyBorder="1">
      <alignment/>
      <protection/>
    </xf>
    <xf numFmtId="0" fontId="11" fillId="0" borderId="12" xfId="37" applyFont="1" applyBorder="1" applyAlignment="1">
      <alignment horizontal="center" vertical="center" wrapText="1"/>
      <protection/>
    </xf>
    <xf numFmtId="0" fontId="11" fillId="0" borderId="36" xfId="37" applyFont="1" applyBorder="1">
      <alignment/>
      <protection/>
    </xf>
    <xf numFmtId="0" fontId="0" fillId="0" borderId="15" xfId="37" applyFont="1" applyBorder="1" applyAlignment="1">
      <alignment horizontal="center" vertical="center" wrapText="1"/>
      <protection/>
    </xf>
    <xf numFmtId="188" fontId="0" fillId="0" borderId="10" xfId="37" applyNumberFormat="1" applyFont="1" applyBorder="1" applyAlignment="1">
      <alignment horizontal="center" vertical="center" wrapText="1"/>
      <protection/>
    </xf>
    <xf numFmtId="0" fontId="0" fillId="0" borderId="0" xfId="37" applyFont="1" applyBorder="1">
      <alignment/>
      <protection/>
    </xf>
    <xf numFmtId="0" fontId="6" fillId="0" borderId="36" xfId="37" applyFont="1" applyBorder="1">
      <alignment/>
      <protection/>
    </xf>
    <xf numFmtId="0" fontId="6" fillId="0" borderId="36" xfId="37" applyFont="1" applyBorder="1" applyAlignment="1">
      <alignment horizontal="distributed" vertical="center" wrapText="1"/>
      <protection/>
    </xf>
    <xf numFmtId="0" fontId="6" fillId="0" borderId="36" xfId="37" applyFont="1" applyBorder="1" applyAlignment="1">
      <alignment horizontal="left" vertical="center" wrapText="1"/>
      <protection/>
    </xf>
    <xf numFmtId="0" fontId="0" fillId="34" borderId="12" xfId="37" applyFill="1" applyBorder="1" applyAlignment="1">
      <alignment horizontal="center" vertical="center"/>
      <protection/>
    </xf>
    <xf numFmtId="0" fontId="0" fillId="0" borderId="10" xfId="37" applyFont="1" applyBorder="1" applyAlignment="1">
      <alignment horizontal="center" vertical="center" textRotation="255" shrinkToFit="1"/>
      <protection/>
    </xf>
    <xf numFmtId="191" fontId="0" fillId="0" borderId="10" xfId="37" applyNumberFormat="1" applyFont="1" applyBorder="1" applyAlignment="1">
      <alignment horizontal="center" vertical="center" wrapText="1"/>
      <protection/>
    </xf>
    <xf numFmtId="208" fontId="0" fillId="0" borderId="10" xfId="37" applyNumberFormat="1" applyFont="1" applyBorder="1" applyAlignment="1">
      <alignment horizontal="center" vertical="center" wrapText="1"/>
      <protection/>
    </xf>
    <xf numFmtId="191" fontId="6" fillId="0" borderId="10" xfId="37" applyNumberFormat="1" applyFont="1" applyBorder="1" applyAlignment="1">
      <alignment horizontal="center" vertical="center" wrapText="1"/>
      <protection/>
    </xf>
    <xf numFmtId="0" fontId="47" fillId="0" borderId="0" xfId="37" applyFont="1" applyFill="1" applyBorder="1" applyAlignment="1">
      <alignment horizontal="left" vertical="center"/>
      <protection/>
    </xf>
    <xf numFmtId="0" fontId="6" fillId="0" borderId="36" xfId="37" applyFont="1" applyBorder="1" applyAlignment="1">
      <alignment horizontal="center" vertical="center" wrapText="1" shrinkToFi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0" fillId="34" borderId="12" xfId="37" applyFill="1" applyBorder="1" applyAlignment="1">
      <alignment horizontal="center" vertical="center" wrapText="1"/>
      <protection/>
    </xf>
    <xf numFmtId="0" fontId="48" fillId="0" borderId="12" xfId="37" applyFont="1" applyBorder="1" applyAlignment="1">
      <alignment horizontal="center" vertical="center"/>
      <protection/>
    </xf>
    <xf numFmtId="0" fontId="1" fillId="0" borderId="36" xfId="37" applyFont="1" applyBorder="1" applyAlignment="1">
      <alignment wrapText="1"/>
      <protection/>
    </xf>
    <xf numFmtId="0" fontId="42" fillId="0" borderId="0" xfId="37" applyFont="1" applyFill="1" applyBorder="1" applyAlignment="1">
      <alignment horizontal="left" vertical="center"/>
      <protection/>
    </xf>
    <xf numFmtId="0" fontId="0" fillId="0" borderId="11" xfId="37" applyFont="1" applyBorder="1" applyAlignment="1">
      <alignment horizontal="center" vertical="center" wrapText="1"/>
      <protection/>
    </xf>
    <xf numFmtId="0" fontId="0" fillId="0" borderId="0" xfId="37" applyFont="1" applyAlignment="1">
      <alignment horizontal="left"/>
      <protection/>
    </xf>
    <xf numFmtId="0" fontId="0" fillId="0" borderId="0" xfId="37" applyFont="1">
      <alignment/>
      <protection/>
    </xf>
    <xf numFmtId="0" fontId="9" fillId="34" borderId="22" xfId="37" applyFont="1" applyFill="1" applyBorder="1" applyAlignment="1">
      <alignment horizontal="center" vertical="center"/>
      <protection/>
    </xf>
    <xf numFmtId="0" fontId="48" fillId="0" borderId="22" xfId="37" applyFont="1" applyBorder="1" applyAlignment="1">
      <alignment horizontal="center" vertical="center"/>
      <protection/>
    </xf>
    <xf numFmtId="0" fontId="6" fillId="0" borderId="37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0" fillId="0" borderId="38" xfId="37" applyBorder="1" applyAlignment="1">
      <alignment horizontal="center" vertical="center"/>
      <protection/>
    </xf>
    <xf numFmtId="0" fontId="0" fillId="0" borderId="0" xfId="37" applyFont="1" applyBorder="1" applyAlignment="1">
      <alignment horizontal="center" vertical="center"/>
      <protection/>
    </xf>
    <xf numFmtId="0" fontId="48" fillId="0" borderId="0" xfId="37" applyFont="1" applyBorder="1" applyAlignment="1">
      <alignment horizontal="center" vertical="center"/>
      <protection/>
    </xf>
    <xf numFmtId="0" fontId="6" fillId="0" borderId="0" xfId="37" applyFont="1" applyBorder="1" applyAlignment="1">
      <alignment horizontal="center" vertical="center" wrapText="1"/>
      <protection/>
    </xf>
    <xf numFmtId="0" fontId="0" fillId="0" borderId="0" xfId="37" applyBorder="1" applyAlignment="1">
      <alignment horizontal="center" vertical="center"/>
      <protection/>
    </xf>
    <xf numFmtId="0" fontId="0" fillId="0" borderId="0" xfId="37" applyFont="1" applyBorder="1" applyAlignment="1">
      <alignment horizontal="right"/>
      <protection/>
    </xf>
    <xf numFmtId="0" fontId="0" fillId="34" borderId="0" xfId="37" applyFill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left"/>
      <protection/>
    </xf>
    <xf numFmtId="0" fontId="0" fillId="0" borderId="0" xfId="37" applyBorder="1">
      <alignment/>
      <protection/>
    </xf>
    <xf numFmtId="0" fontId="34" fillId="34" borderId="0" xfId="37" applyFont="1" applyFill="1" applyBorder="1" applyAlignment="1">
      <alignment horizontal="left" vertical="center" wrapText="1"/>
      <protection/>
    </xf>
    <xf numFmtId="0" fontId="31" fillId="0" borderId="0" xfId="37" applyFont="1" applyBorder="1" applyAlignment="1">
      <alignment horizontal="center" vertical="center" wrapText="1"/>
      <protection/>
    </xf>
    <xf numFmtId="0" fontId="33" fillId="34" borderId="0" xfId="37" applyFont="1" applyFill="1" applyBorder="1" applyAlignment="1">
      <alignment horizontal="center" vertical="center"/>
      <protection/>
    </xf>
    <xf numFmtId="0" fontId="31" fillId="34" borderId="0" xfId="37" applyFont="1" applyFill="1" applyBorder="1" applyAlignment="1">
      <alignment horizontal="left" vertical="center"/>
      <protection/>
    </xf>
    <xf numFmtId="0" fontId="32" fillId="34" borderId="0" xfId="37" applyFont="1" applyFill="1" applyBorder="1" applyAlignment="1">
      <alignment horizontal="left" vertical="center" shrinkToFit="1"/>
      <protection/>
    </xf>
    <xf numFmtId="0" fontId="34" fillId="0" borderId="0" xfId="37" applyFont="1" applyBorder="1" applyAlignment="1">
      <alignment vertical="center" wrapText="1"/>
      <protection/>
    </xf>
    <xf numFmtId="0" fontId="49" fillId="34" borderId="0" xfId="37" applyFont="1" applyFill="1" applyBorder="1" applyAlignment="1">
      <alignment horizontal="center" vertical="center"/>
      <protection/>
    </xf>
    <xf numFmtId="0" fontId="51" fillId="34" borderId="0" xfId="37" applyFont="1" applyFill="1" applyBorder="1" applyAlignment="1">
      <alignment horizontal="center" vertical="center"/>
      <protection/>
    </xf>
    <xf numFmtId="0" fontId="53" fillId="34" borderId="0" xfId="37" applyFont="1" applyFill="1" applyBorder="1" applyAlignment="1">
      <alignment horizontal="left" vertical="center" wrapText="1"/>
      <protection/>
    </xf>
    <xf numFmtId="0" fontId="18" fillId="34" borderId="39" xfId="36" applyFont="1" applyFill="1" applyBorder="1" applyAlignment="1">
      <alignment vertical="center" wrapText="1"/>
      <protection/>
    </xf>
    <xf numFmtId="0" fontId="6" fillId="34" borderId="1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13" xfId="0" applyBorder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0" fillId="0" borderId="17" xfId="33" applyFont="1" applyBorder="1" applyAlignment="1">
      <alignment horizontal="distributed" vertical="center"/>
      <protection/>
    </xf>
    <xf numFmtId="0" fontId="0" fillId="0" borderId="18" xfId="33" applyFont="1" applyBorder="1" applyAlignment="1">
      <alignment horizontal="distributed" vertical="center"/>
      <protection/>
    </xf>
    <xf numFmtId="0" fontId="0" fillId="0" borderId="12" xfId="33" applyFont="1" applyBorder="1" applyAlignment="1">
      <alignment horizontal="distributed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 wrapText="1"/>
      <protection/>
    </xf>
    <xf numFmtId="0" fontId="0" fillId="0" borderId="0" xfId="33">
      <alignment/>
      <protection/>
    </xf>
    <xf numFmtId="0" fontId="0" fillId="0" borderId="35" xfId="33" applyFont="1" applyBorder="1" applyAlignment="1">
      <alignment horizontal="center" vertical="center" textRotation="255" shrinkToFit="1"/>
      <protection/>
    </xf>
    <xf numFmtId="0" fontId="0" fillId="0" borderId="42" xfId="33" applyFont="1" applyBorder="1" applyAlignment="1">
      <alignment vertical="center"/>
      <protection/>
    </xf>
    <xf numFmtId="0" fontId="0" fillId="0" borderId="0" xfId="33" applyFont="1" applyBorder="1" applyAlignment="1">
      <alignment horizontal="distributed" vertical="center"/>
      <protection/>
    </xf>
    <xf numFmtId="0" fontId="32" fillId="0" borderId="26" xfId="33" applyFont="1" applyBorder="1" applyAlignment="1">
      <alignment horizontal="center" vertical="center" shrinkToFit="1"/>
      <protection/>
    </xf>
    <xf numFmtId="0" fontId="6" fillId="0" borderId="17" xfId="33" applyFont="1" applyBorder="1" applyAlignment="1">
      <alignment horizontal="center" vertical="center" shrinkToFit="1"/>
      <protection/>
    </xf>
    <xf numFmtId="0" fontId="32" fillId="0" borderId="12" xfId="33" applyFont="1" applyBorder="1" applyAlignment="1">
      <alignment horizontal="center" vertical="center" shrinkToFit="1"/>
      <protection/>
    </xf>
    <xf numFmtId="0" fontId="6" fillId="0" borderId="12" xfId="33" applyFont="1" applyBorder="1" applyAlignment="1">
      <alignment horizontal="center" vertical="center" shrinkToFit="1"/>
      <protection/>
    </xf>
    <xf numFmtId="0" fontId="0" fillId="0" borderId="36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11" fillId="0" borderId="12" xfId="33" applyFont="1" applyBorder="1" applyAlignment="1">
      <alignment horizontal="center" vertical="center" shrinkToFit="1"/>
      <protection/>
    </xf>
    <xf numFmtId="0" fontId="11" fillId="0" borderId="12" xfId="33" applyFont="1" applyBorder="1" applyAlignment="1">
      <alignment horizontal="left" vertical="center" shrinkToFit="1"/>
      <protection/>
    </xf>
    <xf numFmtId="0" fontId="0" fillId="0" borderId="17" xfId="33" applyNumberFormat="1" applyFont="1" applyBorder="1" applyAlignment="1">
      <alignment horizontal="center" vertical="center"/>
      <protection/>
    </xf>
    <xf numFmtId="0" fontId="31" fillId="0" borderId="26" xfId="33" applyFont="1" applyBorder="1" applyAlignment="1">
      <alignment horizontal="center" vertical="center"/>
      <protection/>
    </xf>
    <xf numFmtId="0" fontId="0" fillId="0" borderId="17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vertical="center"/>
      <protection/>
    </xf>
    <xf numFmtId="0" fontId="0" fillId="0" borderId="36" xfId="33" applyFont="1" applyBorder="1">
      <alignment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30" xfId="33" applyFont="1" applyFill="1" applyBorder="1" applyAlignment="1">
      <alignment horizontal="left" vertical="center" shrinkToFit="1"/>
      <protection/>
    </xf>
    <xf numFmtId="0" fontId="11" fillId="0" borderId="36" xfId="33" applyFont="1" applyBorder="1">
      <alignment/>
      <protection/>
    </xf>
    <xf numFmtId="0" fontId="11" fillId="0" borderId="17" xfId="33" applyFont="1" applyBorder="1" applyAlignment="1">
      <alignment horizontal="left" vertical="center" shrinkToFit="1"/>
      <protection/>
    </xf>
    <xf numFmtId="188" fontId="0" fillId="0" borderId="10" xfId="33" applyNumberFormat="1" applyFont="1" applyBorder="1" applyAlignment="1">
      <alignment horizontal="center" vertical="center" wrapText="1"/>
      <protection/>
    </xf>
    <xf numFmtId="0" fontId="0" fillId="0" borderId="0" xfId="33" applyFont="1" applyBorder="1">
      <alignment/>
      <protection/>
    </xf>
    <xf numFmtId="0" fontId="11" fillId="0" borderId="10" xfId="33" applyFont="1" applyFill="1" applyBorder="1" applyAlignment="1">
      <alignment horizontal="left" vertical="center" shrinkToFit="1"/>
      <protection/>
    </xf>
    <xf numFmtId="0" fontId="6" fillId="0" borderId="36" xfId="33" applyFont="1" applyBorder="1">
      <alignment/>
      <protection/>
    </xf>
    <xf numFmtId="0" fontId="8" fillId="0" borderId="17" xfId="33" applyFont="1" applyBorder="1" applyAlignment="1">
      <alignment horizontal="left" vertical="center" shrinkToFit="1"/>
      <protection/>
    </xf>
    <xf numFmtId="0" fontId="6" fillId="0" borderId="36" xfId="33" applyFont="1" applyBorder="1" applyAlignment="1">
      <alignment horizontal="distributed" vertical="center" wrapText="1"/>
      <protection/>
    </xf>
    <xf numFmtId="0" fontId="6" fillId="0" borderId="36" xfId="33" applyFont="1" applyBorder="1" applyAlignment="1">
      <alignment horizontal="left" vertical="center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0" fontId="27" fillId="0" borderId="43" xfId="33" applyNumberFormat="1" applyFont="1" applyBorder="1" applyAlignment="1">
      <alignment horizontal="center" vertical="center"/>
      <protection/>
    </xf>
    <xf numFmtId="0" fontId="42" fillId="0" borderId="44" xfId="33" applyFont="1" applyBorder="1" applyAlignment="1">
      <alignment horizontal="center" vertical="center"/>
      <protection/>
    </xf>
    <xf numFmtId="0" fontId="27" fillId="0" borderId="43" xfId="33" applyFont="1" applyBorder="1" applyAlignment="1">
      <alignment horizontal="center" vertical="center"/>
      <protection/>
    </xf>
    <xf numFmtId="0" fontId="0" fillId="0" borderId="37" xfId="33" applyFont="1" applyBorder="1">
      <alignment/>
      <protection/>
    </xf>
    <xf numFmtId="0" fontId="0" fillId="0" borderId="35" xfId="33" applyFont="1" applyBorder="1" applyAlignment="1">
      <alignment horizontal="center" vertical="center" wrapText="1"/>
      <protection/>
    </xf>
    <xf numFmtId="0" fontId="0" fillId="0" borderId="45" xfId="33" applyFont="1" applyBorder="1" applyAlignment="1">
      <alignment horizontal="center" vertical="center"/>
      <protection/>
    </xf>
    <xf numFmtId="0" fontId="31" fillId="0" borderId="46" xfId="33" applyFont="1" applyBorder="1" applyAlignment="1">
      <alignment horizont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15" xfId="33" applyFont="1" applyBorder="1" applyAlignment="1">
      <alignment horizontal="center" vertical="center"/>
      <protection/>
    </xf>
    <xf numFmtId="0" fontId="0" fillId="0" borderId="47" xfId="33" applyFont="1" applyBorder="1">
      <alignment/>
      <protection/>
    </xf>
    <xf numFmtId="0" fontId="31" fillId="0" borderId="46" xfId="33" applyFont="1" applyBorder="1">
      <alignment/>
      <protection/>
    </xf>
    <xf numFmtId="0" fontId="31" fillId="0" borderId="26" xfId="33" applyFont="1" applyBorder="1" applyAlignment="1">
      <alignment horizontal="center"/>
      <protection/>
    </xf>
    <xf numFmtId="0" fontId="0" fillId="0" borderId="30" xfId="33" applyFont="1" applyBorder="1">
      <alignment/>
      <protection/>
    </xf>
    <xf numFmtId="0" fontId="31" fillId="0" borderId="12" xfId="33" applyFont="1" applyBorder="1">
      <alignment/>
      <protection/>
    </xf>
    <xf numFmtId="0" fontId="0" fillId="0" borderId="12" xfId="33" applyFont="1" applyBorder="1">
      <alignment/>
      <protection/>
    </xf>
    <xf numFmtId="0" fontId="27" fillId="0" borderId="37" xfId="33" applyFont="1" applyBorder="1" applyAlignment="1">
      <alignment horizontal="center" vertical="center"/>
      <protection/>
    </xf>
    <xf numFmtId="0" fontId="31" fillId="0" borderId="46" xfId="33" applyFont="1" applyBorder="1" applyAlignment="1">
      <alignment horizontal="center" vertical="center"/>
      <protection/>
    </xf>
    <xf numFmtId="0" fontId="0" fillId="0" borderId="42" xfId="33" applyFont="1" applyBorder="1">
      <alignment/>
      <protection/>
    </xf>
    <xf numFmtId="0" fontId="27" fillId="0" borderId="48" xfId="33" applyFont="1" applyBorder="1" applyAlignment="1">
      <alignment horizontal="center" vertical="center"/>
      <protection/>
    </xf>
    <xf numFmtId="0" fontId="27" fillId="0" borderId="22" xfId="33" applyFont="1" applyBorder="1" applyAlignment="1">
      <alignment horizontal="center" vertical="center"/>
      <protection/>
    </xf>
    <xf numFmtId="0" fontId="0" fillId="0" borderId="49" xfId="33" applyFont="1" applyBorder="1">
      <alignment/>
      <protection/>
    </xf>
    <xf numFmtId="0" fontId="0" fillId="0" borderId="42" xfId="33" applyFont="1" applyBorder="1" applyAlignment="1">
      <alignment/>
      <protection/>
    </xf>
    <xf numFmtId="0" fontId="0" fillId="0" borderId="47" xfId="33" applyFont="1" applyBorder="1" applyAlignment="1">
      <alignment/>
      <protection/>
    </xf>
    <xf numFmtId="0" fontId="6" fillId="0" borderId="36" xfId="33" applyFont="1" applyBorder="1" applyAlignment="1">
      <alignment horizontal="center" vertical="center" wrapText="1" shrinkToFi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0" fillId="0" borderId="30" xfId="33" applyFont="1" applyBorder="1" applyAlignment="1">
      <alignment horizontal="center" vertical="center" wrapText="1"/>
      <protection/>
    </xf>
    <xf numFmtId="0" fontId="31" fillId="0" borderId="50" xfId="33" applyFont="1" applyBorder="1" applyAlignment="1">
      <alignment horizontal="left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6" fillId="0" borderId="51" xfId="33" applyFont="1" applyBorder="1" applyAlignment="1">
      <alignment horizontal="center" vertical="center" wrapText="1" shrinkToFit="1"/>
      <protection/>
    </xf>
    <xf numFmtId="0" fontId="0" fillId="0" borderId="52" xfId="33" applyFont="1" applyBorder="1" applyAlignment="1">
      <alignment horizontal="center" vertical="center"/>
      <protection/>
    </xf>
    <xf numFmtId="0" fontId="31" fillId="0" borderId="44" xfId="33" applyFont="1" applyBorder="1" applyAlignment="1">
      <alignment horizontal="center" vertical="center"/>
      <protection/>
    </xf>
    <xf numFmtId="0" fontId="0" fillId="0" borderId="43" xfId="33" applyFont="1" applyBorder="1" applyAlignment="1">
      <alignment horizontal="center" vertical="center"/>
      <protection/>
    </xf>
    <xf numFmtId="0" fontId="31" fillId="0" borderId="22" xfId="33" applyFont="1" applyBorder="1" applyAlignment="1">
      <alignment horizontal="center" vertical="center"/>
      <protection/>
    </xf>
    <xf numFmtId="0" fontId="0" fillId="0" borderId="22" xfId="33" applyFont="1" applyBorder="1" applyAlignment="1">
      <alignment horizontal="center" vertical="center"/>
      <protection/>
    </xf>
    <xf numFmtId="0" fontId="6" fillId="0" borderId="37" xfId="33" applyFont="1" applyBorder="1" applyAlignment="1">
      <alignment horizontal="center" vertical="center" wrapText="1" shrinkToFit="1"/>
      <protection/>
    </xf>
    <xf numFmtId="0" fontId="0" fillId="0" borderId="30" xfId="33" applyFont="1" applyBorder="1" applyAlignment="1">
      <alignment horizontal="center" wrapText="1"/>
      <protection/>
    </xf>
    <xf numFmtId="0" fontId="38" fillId="0" borderId="53" xfId="33" applyFont="1" applyBorder="1" applyAlignment="1">
      <alignment horizontal="center" vertical="center"/>
      <protection/>
    </xf>
    <xf numFmtId="0" fontId="31" fillId="0" borderId="54" xfId="33" applyFont="1" applyBorder="1" applyAlignment="1">
      <alignment horizontal="center" vertical="center"/>
      <protection/>
    </xf>
    <xf numFmtId="188" fontId="0" fillId="0" borderId="30" xfId="33" applyNumberFormat="1" applyFont="1" applyBorder="1" applyAlignment="1">
      <alignment horizontal="center" vertical="center" wrapText="1"/>
      <protection/>
    </xf>
    <xf numFmtId="0" fontId="38" fillId="0" borderId="55" xfId="33" applyFont="1" applyBorder="1" applyAlignment="1">
      <alignment horizontal="center" vertical="center"/>
      <protection/>
    </xf>
    <xf numFmtId="0" fontId="38" fillId="0" borderId="12" xfId="33" applyFont="1" applyBorder="1" applyAlignment="1">
      <alignment horizontal="center" vertical="center"/>
      <protection/>
    </xf>
    <xf numFmtId="0" fontId="31" fillId="0" borderId="50" xfId="33" applyFont="1" applyBorder="1" applyAlignment="1">
      <alignment horizontal="center" vertical="center"/>
      <protection/>
    </xf>
    <xf numFmtId="0" fontId="38" fillId="0" borderId="11" xfId="33" applyFont="1" applyBorder="1" applyAlignment="1">
      <alignment horizontal="center" vertical="center"/>
      <protection/>
    </xf>
    <xf numFmtId="0" fontId="38" fillId="0" borderId="15" xfId="33" applyFont="1" applyBorder="1" applyAlignment="1">
      <alignment horizontal="center" vertical="center"/>
      <protection/>
    </xf>
    <xf numFmtId="0" fontId="36" fillId="0" borderId="56" xfId="33" applyFont="1" applyBorder="1" applyAlignment="1">
      <alignment horizontal="center" vertical="center"/>
      <protection/>
    </xf>
    <xf numFmtId="0" fontId="0" fillId="0" borderId="28" xfId="33" applyFont="1" applyBorder="1" applyAlignment="1">
      <alignment horizontal="center" vertical="center"/>
      <protection/>
    </xf>
    <xf numFmtId="0" fontId="36" fillId="0" borderId="17" xfId="33" applyFont="1" applyBorder="1" applyAlignment="1">
      <alignment horizontal="center" vertical="center"/>
      <protection/>
    </xf>
    <xf numFmtId="0" fontId="27" fillId="0" borderId="57" xfId="33" applyFont="1" applyBorder="1" applyAlignment="1">
      <alignment horizontal="center" vertical="center"/>
      <protection/>
    </xf>
    <xf numFmtId="0" fontId="42" fillId="0" borderId="50" xfId="33" applyFont="1" applyBorder="1" applyAlignment="1">
      <alignment horizontal="center"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0" fillId="0" borderId="58" xfId="33" applyFont="1" applyBorder="1">
      <alignment/>
      <protection/>
    </xf>
    <xf numFmtId="0" fontId="27" fillId="0" borderId="17" xfId="33" applyFont="1" applyBorder="1" applyAlignment="1">
      <alignment horizontal="center" vertical="center"/>
      <protection/>
    </xf>
    <xf numFmtId="0" fontId="42" fillId="0" borderId="59" xfId="33" applyFont="1" applyBorder="1" applyAlignment="1">
      <alignment horizontal="center" vertical="center"/>
      <protection/>
    </xf>
    <xf numFmtId="0" fontId="42" fillId="0" borderId="17" xfId="33" applyFont="1" applyBorder="1" applyAlignment="1">
      <alignment horizontal="center" vertical="center"/>
      <protection/>
    </xf>
    <xf numFmtId="0" fontId="1" fillId="0" borderId="36" xfId="33" applyFont="1" applyBorder="1" applyAlignment="1">
      <alignment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42" fillId="0" borderId="26" xfId="33" applyFont="1" applyBorder="1" applyAlignment="1">
      <alignment horizontal="center" vertical="center"/>
      <protection/>
    </xf>
    <xf numFmtId="0" fontId="27" fillId="0" borderId="12" xfId="33" applyFont="1" applyBorder="1" applyAlignment="1">
      <alignment horizontal="center" vertical="center"/>
      <protection/>
    </xf>
    <xf numFmtId="0" fontId="42" fillId="0" borderId="12" xfId="33" applyFont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31" fillId="0" borderId="60" xfId="33" applyFont="1" applyBorder="1" applyAlignment="1">
      <alignment horizontal="center" vertical="center"/>
      <protection/>
    </xf>
    <xf numFmtId="0" fontId="6" fillId="0" borderId="61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left"/>
      <protection/>
    </xf>
    <xf numFmtId="0" fontId="6" fillId="0" borderId="0" xfId="33" applyFont="1" applyAlignment="1">
      <alignment horizontal="left"/>
      <protection/>
    </xf>
    <xf numFmtId="0" fontId="38" fillId="0" borderId="56" xfId="33" applyFont="1" applyBorder="1" applyAlignment="1">
      <alignment horizontal="center" vertical="center"/>
      <protection/>
    </xf>
    <xf numFmtId="0" fontId="38" fillId="0" borderId="52" xfId="33" applyFont="1" applyBorder="1" applyAlignment="1">
      <alignment horizontal="center" vertical="center"/>
      <protection/>
    </xf>
    <xf numFmtId="0" fontId="38" fillId="0" borderId="22" xfId="33" applyFont="1" applyBorder="1" applyAlignment="1">
      <alignment horizontal="center" vertical="center"/>
      <protection/>
    </xf>
    <xf numFmtId="0" fontId="0" fillId="34" borderId="16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64" fillId="34" borderId="26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206" fontId="64" fillId="34" borderId="12" xfId="0" applyNumberFormat="1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206" fontId="64" fillId="33" borderId="12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206" fontId="65" fillId="0" borderId="22" xfId="0" applyNumberFormat="1" applyFont="1" applyBorder="1" applyAlignment="1">
      <alignment horizontal="center" vertical="center"/>
    </xf>
    <xf numFmtId="206" fontId="65" fillId="0" borderId="37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1" fillId="34" borderId="27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5" xfId="36" applyFont="1" applyFill="1" applyBorder="1" applyAlignment="1">
      <alignment horizontal="center" vertical="center"/>
      <protection/>
    </xf>
    <xf numFmtId="0" fontId="6" fillId="0" borderId="19" xfId="36" applyFont="1" applyFill="1" applyBorder="1" applyAlignment="1">
      <alignment horizontal="center" vertical="center"/>
      <protection/>
    </xf>
    <xf numFmtId="0" fontId="9" fillId="0" borderId="12" xfId="36" applyFont="1" applyFill="1" applyBorder="1" applyAlignment="1">
      <alignment horizontal="center" vertical="center"/>
      <protection/>
    </xf>
    <xf numFmtId="0" fontId="9" fillId="0" borderId="17" xfId="36" applyFont="1" applyFill="1" applyBorder="1" applyAlignment="1">
      <alignment horizontal="center" vertical="center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9" fillId="0" borderId="57" xfId="36" applyFont="1" applyFill="1" applyBorder="1" applyAlignment="1">
      <alignment horizontal="center" vertical="center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24" fillId="0" borderId="12" xfId="36" applyFont="1" applyFill="1" applyBorder="1" applyAlignment="1">
      <alignment horizontal="center" vertical="center"/>
      <protection/>
    </xf>
    <xf numFmtId="0" fontId="9" fillId="0" borderId="15" xfId="36" applyFont="1" applyFill="1" applyBorder="1" applyAlignment="1">
      <alignment horizontal="center" vertical="center"/>
      <protection/>
    </xf>
    <xf numFmtId="0" fontId="9" fillId="0" borderId="19" xfId="36" applyFont="1" applyFill="1" applyBorder="1" applyAlignment="1">
      <alignment horizontal="center" vertical="center"/>
      <protection/>
    </xf>
    <xf numFmtId="0" fontId="9" fillId="0" borderId="22" xfId="36" applyFont="1" applyFill="1" applyBorder="1" applyAlignment="1">
      <alignment horizontal="center" vertical="center"/>
      <protection/>
    </xf>
    <xf numFmtId="0" fontId="26" fillId="0" borderId="12" xfId="36" applyFont="1" applyFill="1" applyBorder="1" applyAlignment="1">
      <alignment horizontal="center" vertical="center"/>
      <protection/>
    </xf>
    <xf numFmtId="0" fontId="6" fillId="0" borderId="12" xfId="36" applyFont="1" applyFill="1" applyBorder="1" applyAlignment="1">
      <alignment horizontal="center" vertical="center"/>
      <protection/>
    </xf>
    <xf numFmtId="0" fontId="9" fillId="0" borderId="43" xfId="36" applyFont="1" applyFill="1" applyBorder="1" applyAlignment="1">
      <alignment horizontal="center" vertical="center"/>
      <protection/>
    </xf>
    <xf numFmtId="0" fontId="24" fillId="0" borderId="13" xfId="36" applyFont="1" applyFill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2" fillId="0" borderId="12" xfId="33" applyFont="1" applyFill="1" applyBorder="1" applyAlignment="1">
      <alignment horizontal="center" vertical="center" shrinkToFit="1"/>
      <protection/>
    </xf>
    <xf numFmtId="0" fontId="6" fillId="0" borderId="17" xfId="33" applyFont="1" applyFill="1" applyBorder="1" applyAlignment="1">
      <alignment horizontal="center" vertical="center" shrinkToFit="1"/>
      <protection/>
    </xf>
    <xf numFmtId="0" fontId="31" fillId="0" borderId="12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42" fillId="0" borderId="43" xfId="33" applyFont="1" applyFill="1" applyBorder="1" applyAlignment="1">
      <alignment horizontal="center" vertical="center"/>
      <protection/>
    </xf>
    <xf numFmtId="0" fontId="27" fillId="0" borderId="43" xfId="33" applyFont="1" applyFill="1" applyBorder="1" applyAlignment="1">
      <alignment horizontal="center" vertical="center"/>
      <protection/>
    </xf>
    <xf numFmtId="0" fontId="31" fillId="0" borderId="15" xfId="33" applyFont="1" applyFill="1" applyBorder="1" applyAlignment="1">
      <alignment horizontal="center" vertical="center"/>
      <protection/>
    </xf>
    <xf numFmtId="0" fontId="0" fillId="0" borderId="15" xfId="33" applyFont="1" applyFill="1" applyBorder="1" applyAlignment="1">
      <alignment horizontal="center" vertical="center"/>
      <protection/>
    </xf>
    <xf numFmtId="0" fontId="31" fillId="0" borderId="12" xfId="33" applyFont="1" applyFill="1" applyBorder="1">
      <alignment/>
      <protection/>
    </xf>
    <xf numFmtId="0" fontId="0" fillId="0" borderId="12" xfId="33" applyFont="1" applyFill="1" applyBorder="1">
      <alignment/>
      <protection/>
    </xf>
    <xf numFmtId="0" fontId="42" fillId="0" borderId="22" xfId="33" applyFont="1" applyFill="1" applyBorder="1" applyAlignment="1">
      <alignment horizontal="center" vertical="center"/>
      <protection/>
    </xf>
    <xf numFmtId="0" fontId="27" fillId="0" borderId="22" xfId="33" applyFont="1" applyFill="1" applyBorder="1" applyAlignment="1">
      <alignment horizontal="center" vertical="center"/>
      <protection/>
    </xf>
    <xf numFmtId="0" fontId="31" fillId="0" borderId="22" xfId="33" applyFont="1" applyFill="1" applyBorder="1" applyAlignment="1">
      <alignment horizontal="center" vertical="center"/>
      <protection/>
    </xf>
    <xf numFmtId="0" fontId="0" fillId="0" borderId="22" xfId="33" applyFont="1" applyFill="1" applyBorder="1" applyAlignment="1">
      <alignment horizontal="center" vertical="center"/>
      <protection/>
    </xf>
    <xf numFmtId="0" fontId="31" fillId="0" borderId="28" xfId="33" applyFont="1" applyFill="1" applyBorder="1" applyAlignment="1">
      <alignment horizontal="center" vertical="center"/>
      <protection/>
    </xf>
    <xf numFmtId="0" fontId="38" fillId="0" borderId="28" xfId="33" applyFont="1" applyFill="1" applyBorder="1" applyAlignment="1">
      <alignment horizontal="center" vertical="center"/>
      <protection/>
    </xf>
    <xf numFmtId="0" fontId="38" fillId="0" borderId="12" xfId="33" applyFont="1" applyFill="1" applyBorder="1" applyAlignment="1">
      <alignment horizontal="center" vertical="center"/>
      <protection/>
    </xf>
    <xf numFmtId="0" fontId="38" fillId="0" borderId="22" xfId="33" applyFont="1" applyFill="1" applyBorder="1" applyAlignment="1">
      <alignment horizontal="center" vertical="center"/>
      <protection/>
    </xf>
    <xf numFmtId="0" fontId="0" fillId="0" borderId="28" xfId="33" applyFont="1" applyFill="1" applyBorder="1" applyAlignment="1">
      <alignment horizontal="center" vertical="center"/>
      <protection/>
    </xf>
    <xf numFmtId="0" fontId="31" fillId="0" borderId="11" xfId="33" applyFont="1" applyFill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42" fillId="0" borderId="11" xfId="33" applyFont="1" applyFill="1" applyBorder="1" applyAlignment="1">
      <alignment horizontal="center" vertical="center"/>
      <protection/>
    </xf>
    <xf numFmtId="0" fontId="27" fillId="0" borderId="11" xfId="33" applyFont="1" applyFill="1" applyBorder="1" applyAlignment="1">
      <alignment horizontal="center" vertical="center"/>
      <protection/>
    </xf>
    <xf numFmtId="0" fontId="42" fillId="0" borderId="17" xfId="33" applyFont="1" applyFill="1" applyBorder="1" applyAlignment="1">
      <alignment horizontal="center" vertical="center"/>
      <protection/>
    </xf>
    <xf numFmtId="0" fontId="27" fillId="0" borderId="17" xfId="33" applyFont="1" applyFill="1" applyBorder="1" applyAlignment="1">
      <alignment horizontal="center" vertical="center"/>
      <protection/>
    </xf>
    <xf numFmtId="0" fontId="42" fillId="0" borderId="12" xfId="33" applyFont="1" applyFill="1" applyBorder="1" applyAlignment="1">
      <alignment horizontal="center" vertical="center"/>
      <protection/>
    </xf>
    <xf numFmtId="0" fontId="27" fillId="0" borderId="12" xfId="33" applyFont="1" applyFill="1" applyBorder="1" applyAlignment="1">
      <alignment horizontal="center" vertical="center"/>
      <protection/>
    </xf>
    <xf numFmtId="0" fontId="31" fillId="0" borderId="35" xfId="33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/>
      <protection/>
    </xf>
    <xf numFmtId="0" fontId="0" fillId="0" borderId="12" xfId="33" applyFill="1" applyBorder="1">
      <alignment/>
      <protection/>
    </xf>
    <xf numFmtId="0" fontId="0" fillId="0" borderId="17" xfId="33" applyFont="1" applyFill="1" applyBorder="1" applyAlignment="1">
      <alignment horizontal="center" vertical="center"/>
      <protection/>
    </xf>
    <xf numFmtId="206" fontId="64" fillId="33" borderId="51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vertical="center"/>
    </xf>
    <xf numFmtId="0" fontId="9" fillId="34" borderId="12" xfId="37" applyFont="1" applyFill="1" applyBorder="1" applyAlignment="1">
      <alignment horizontal="center" vertical="center" wrapText="1"/>
      <protection/>
    </xf>
    <xf numFmtId="0" fontId="0" fillId="0" borderId="12" xfId="37" applyFont="1" applyBorder="1" applyAlignment="1">
      <alignment horizontal="center" vertical="center"/>
      <protection/>
    </xf>
    <xf numFmtId="0" fontId="0" fillId="0" borderId="36" xfId="37" applyFont="1" applyBorder="1" applyAlignment="1">
      <alignment vertical="center"/>
      <protection/>
    </xf>
    <xf numFmtId="0" fontId="0" fillId="0" borderId="11" xfId="37" applyFont="1" applyBorder="1" applyAlignment="1">
      <alignment vertical="center"/>
      <protection/>
    </xf>
    <xf numFmtId="0" fontId="0" fillId="0" borderId="12" xfId="37" applyNumberFormat="1" applyFont="1" applyBorder="1" applyAlignment="1">
      <alignment horizontal="center" vertical="center"/>
      <protection/>
    </xf>
    <xf numFmtId="0" fontId="11" fillId="0" borderId="12" xfId="37" applyFont="1" applyFill="1" applyBorder="1" applyAlignment="1">
      <alignment horizontal="left" vertical="center" shrinkToFit="1"/>
      <protection/>
    </xf>
    <xf numFmtId="0" fontId="0" fillId="0" borderId="12" xfId="37" applyFont="1" applyBorder="1" applyAlignment="1">
      <alignment horizontal="center" vertical="center" wrapText="1"/>
      <protection/>
    </xf>
    <xf numFmtId="0" fontId="0" fillId="0" borderId="10" xfId="37" applyFont="1" applyBorder="1">
      <alignment/>
      <protection/>
    </xf>
    <xf numFmtId="0" fontId="8" fillId="0" borderId="12" xfId="37" applyFont="1" applyBorder="1" applyAlignment="1">
      <alignment horizontal="left" vertical="center" shrinkToFit="1"/>
      <protection/>
    </xf>
    <xf numFmtId="0" fontId="47" fillId="0" borderId="12" xfId="37" applyNumberFormat="1" applyFont="1" applyBorder="1" applyAlignment="1">
      <alignment horizontal="center" vertical="center"/>
      <protection/>
    </xf>
    <xf numFmtId="0" fontId="47" fillId="0" borderId="12" xfId="37" applyFont="1" applyBorder="1" applyAlignment="1">
      <alignment horizontal="center" vertical="center"/>
      <protection/>
    </xf>
    <xf numFmtId="0" fontId="0" fillId="0" borderId="12" xfId="37" applyFont="1" applyBorder="1" applyAlignment="1">
      <alignment horizontal="center"/>
      <protection/>
    </xf>
    <xf numFmtId="0" fontId="0" fillId="0" borderId="12" xfId="37" applyBorder="1" applyAlignment="1">
      <alignment horizontal="center" vertical="center" wrapText="1"/>
      <protection/>
    </xf>
    <xf numFmtId="191" fontId="6" fillId="0" borderId="15" xfId="37" applyNumberFormat="1" applyFont="1" applyBorder="1" applyAlignment="1">
      <alignment horizontal="center" vertical="center" wrapText="1"/>
      <protection/>
    </xf>
    <xf numFmtId="0" fontId="0" fillId="0" borderId="12" xfId="37" applyFont="1" applyBorder="1" applyAlignment="1">
      <alignment horizontal="center" vertical="center" shrinkToFit="1"/>
      <protection/>
    </xf>
    <xf numFmtId="0" fontId="0" fillId="0" borderId="36" xfId="37" applyFont="1" applyBorder="1" applyAlignment="1">
      <alignment/>
      <protection/>
    </xf>
    <xf numFmtId="0" fontId="27" fillId="0" borderId="12" xfId="37" applyFont="1" applyBorder="1" applyAlignment="1">
      <alignment horizontal="center" vertical="center"/>
      <protection/>
    </xf>
    <xf numFmtId="0" fontId="27" fillId="0" borderId="22" xfId="37" applyFont="1" applyBorder="1" applyAlignment="1">
      <alignment horizontal="center" vertical="center"/>
      <protection/>
    </xf>
    <xf numFmtId="0" fontId="9" fillId="34" borderId="12" xfId="36" applyFont="1" applyFill="1" applyBorder="1" applyAlignment="1">
      <alignment horizontal="center" vertical="center" wrapText="1"/>
      <protection/>
    </xf>
    <xf numFmtId="0" fontId="6" fillId="34" borderId="12" xfId="36" applyFont="1" applyFill="1" applyBorder="1" applyAlignment="1">
      <alignment horizontal="center" vertical="center" wrapText="1"/>
      <protection/>
    </xf>
    <xf numFmtId="0" fontId="6" fillId="34" borderId="36" xfId="36" applyFont="1" applyFill="1" applyBorder="1" applyAlignment="1">
      <alignment horizontal="center" vertical="center"/>
      <protection/>
    </xf>
    <xf numFmtId="0" fontId="0" fillId="34" borderId="36" xfId="36" applyFill="1" applyBorder="1" applyAlignment="1">
      <alignment vertical="center"/>
      <protection/>
    </xf>
    <xf numFmtId="0" fontId="11" fillId="34" borderId="36" xfId="36" applyFont="1" applyFill="1" applyBorder="1" applyAlignment="1">
      <alignment vertical="center"/>
      <protection/>
    </xf>
    <xf numFmtId="0" fontId="18" fillId="34" borderId="36" xfId="36" applyFont="1" applyFill="1" applyBorder="1" applyAlignment="1">
      <alignment vertical="center" wrapText="1"/>
      <protection/>
    </xf>
    <xf numFmtId="0" fontId="11" fillId="34" borderId="36" xfId="36" applyFont="1" applyFill="1" applyBorder="1" applyAlignment="1">
      <alignment vertical="center" wrapText="1"/>
      <protection/>
    </xf>
    <xf numFmtId="0" fontId="0" fillId="34" borderId="22" xfId="36" applyFill="1" applyBorder="1" applyAlignment="1">
      <alignment horizontal="center" vertical="center" wrapText="1"/>
      <protection/>
    </xf>
    <xf numFmtId="0" fontId="24" fillId="34" borderId="22" xfId="36" applyFont="1" applyFill="1" applyBorder="1" applyAlignment="1">
      <alignment horizontal="center" vertical="center"/>
      <protection/>
    </xf>
    <xf numFmtId="0" fontId="12" fillId="34" borderId="37" xfId="36" applyFont="1" applyFill="1" applyBorder="1" applyAlignment="1">
      <alignment horizontal="center" vertical="center"/>
      <protection/>
    </xf>
    <xf numFmtId="0" fontId="9" fillId="34" borderId="0" xfId="35" applyFont="1" applyFill="1">
      <alignment vertical="center"/>
      <protection/>
    </xf>
    <xf numFmtId="0" fontId="9" fillId="34" borderId="12" xfId="35" applyFont="1" applyFill="1" applyBorder="1" applyAlignment="1">
      <alignment horizontal="center" vertical="center" wrapText="1"/>
      <protection/>
    </xf>
    <xf numFmtId="0" fontId="11" fillId="34" borderId="12" xfId="35" applyFont="1" applyFill="1" applyBorder="1" applyAlignment="1">
      <alignment horizontal="center" vertical="center" wrapText="1"/>
      <protection/>
    </xf>
    <xf numFmtId="0" fontId="6" fillId="34" borderId="12" xfId="35" applyFont="1" applyFill="1" applyBorder="1" applyAlignment="1">
      <alignment horizontal="center" vertical="center"/>
      <protection/>
    </xf>
    <xf numFmtId="0" fontId="6" fillId="34" borderId="36" xfId="35" applyFont="1" applyFill="1" applyBorder="1" applyAlignment="1">
      <alignment horizontal="center" vertical="center"/>
      <protection/>
    </xf>
    <xf numFmtId="0" fontId="9" fillId="34" borderId="11" xfId="35" applyFont="1" applyFill="1" applyBorder="1" applyAlignment="1">
      <alignment horizontal="center" vertical="center"/>
      <protection/>
    </xf>
    <xf numFmtId="0" fontId="6" fillId="34" borderId="12" xfId="35" applyFont="1" applyFill="1" applyBorder="1" applyAlignment="1">
      <alignment horizontal="left" vertical="center"/>
      <protection/>
    </xf>
    <xf numFmtId="0" fontId="9" fillId="34" borderId="12" xfId="35" applyFont="1" applyFill="1" applyBorder="1" applyAlignment="1">
      <alignment horizontal="center" vertical="center"/>
      <protection/>
    </xf>
    <xf numFmtId="0" fontId="31" fillId="34" borderId="36" xfId="35" applyFont="1" applyFill="1" applyBorder="1" applyAlignment="1">
      <alignment vertical="center" wrapText="1"/>
      <protection/>
    </xf>
    <xf numFmtId="0" fontId="9" fillId="34" borderId="10" xfId="35" applyFont="1" applyFill="1" applyBorder="1" applyAlignment="1">
      <alignment horizontal="center" vertical="center" wrapText="1"/>
      <protection/>
    </xf>
    <xf numFmtId="0" fontId="0" fillId="34" borderId="36" xfId="35" applyFill="1" applyBorder="1" applyAlignment="1">
      <alignment vertical="center"/>
      <protection/>
    </xf>
    <xf numFmtId="197" fontId="9" fillId="34" borderId="10" xfId="35" applyNumberFormat="1" applyFont="1" applyFill="1" applyBorder="1" applyAlignment="1">
      <alignment horizontal="center" vertical="center" wrapText="1"/>
      <protection/>
    </xf>
    <xf numFmtId="0" fontId="11" fillId="34" borderId="36" xfId="35" applyFont="1" applyFill="1" applyBorder="1" applyAlignment="1">
      <alignment vertical="center"/>
      <protection/>
    </xf>
    <xf numFmtId="10" fontId="9" fillId="34" borderId="10" xfId="35" applyNumberFormat="1" applyFont="1" applyFill="1" applyBorder="1" applyAlignment="1">
      <alignment horizontal="center" vertical="center" wrapText="1"/>
      <protection/>
    </xf>
    <xf numFmtId="0" fontId="0" fillId="34" borderId="12" xfId="35" applyFill="1" applyBorder="1" applyAlignment="1">
      <alignment horizontal="center" vertical="center"/>
      <protection/>
    </xf>
    <xf numFmtId="0" fontId="9" fillId="34" borderId="15" xfId="35" applyFont="1" applyFill="1" applyBorder="1" applyAlignment="1">
      <alignment horizontal="center" vertical="center" wrapText="1"/>
      <protection/>
    </xf>
    <xf numFmtId="0" fontId="24" fillId="34" borderId="12" xfId="35" applyFont="1" applyFill="1" applyBorder="1" applyAlignment="1">
      <alignment horizontal="center" vertical="center"/>
      <protection/>
    </xf>
    <xf numFmtId="0" fontId="9" fillId="34" borderId="11" xfId="35" applyFont="1" applyFill="1" applyBorder="1" applyAlignment="1">
      <alignment horizontal="center" vertical="center" wrapText="1"/>
      <protection/>
    </xf>
    <xf numFmtId="0" fontId="9" fillId="34" borderId="10" xfId="35" applyFont="1" applyFill="1" applyBorder="1" applyAlignment="1">
      <alignment horizontal="center" vertical="center"/>
      <protection/>
    </xf>
    <xf numFmtId="0" fontId="6" fillId="0" borderId="36" xfId="35" applyFont="1" applyBorder="1" applyAlignment="1">
      <alignment vertical="center" wrapText="1"/>
      <protection/>
    </xf>
    <xf numFmtId="199" fontId="9" fillId="34" borderId="10" xfId="35" applyNumberFormat="1" applyFont="1" applyFill="1" applyBorder="1" applyAlignment="1">
      <alignment horizontal="center" vertical="center"/>
      <protection/>
    </xf>
    <xf numFmtId="0" fontId="0" fillId="0" borderId="36" xfId="35" applyBorder="1" applyAlignment="1">
      <alignment vertical="center" wrapText="1"/>
      <protection/>
    </xf>
    <xf numFmtId="10" fontId="9" fillId="34" borderId="10" xfId="35" applyNumberFormat="1" applyFont="1" applyFill="1" applyBorder="1" applyAlignment="1">
      <alignment horizontal="center" vertical="center"/>
      <protection/>
    </xf>
    <xf numFmtId="0" fontId="0" fillId="0" borderId="12" xfId="35" applyBorder="1" applyAlignment="1">
      <alignment horizontal="center" vertical="center" wrapText="1"/>
      <protection/>
    </xf>
    <xf numFmtId="0" fontId="6" fillId="34" borderId="36" xfId="35" applyFont="1" applyFill="1" applyBorder="1" applyAlignment="1">
      <alignment vertical="center" wrapText="1"/>
      <protection/>
    </xf>
    <xf numFmtId="0" fontId="9" fillId="0" borderId="10" xfId="35" applyFont="1" applyFill="1" applyBorder="1" applyAlignment="1">
      <alignment horizontal="center" vertical="center" wrapText="1"/>
      <protection/>
    </xf>
    <xf numFmtId="0" fontId="9" fillId="0" borderId="12" xfId="35" applyFont="1" applyFill="1" applyBorder="1" applyAlignment="1">
      <alignment horizontal="center" vertical="center"/>
      <protection/>
    </xf>
    <xf numFmtId="0" fontId="9" fillId="0" borderId="0" xfId="35" applyFont="1" applyFill="1">
      <alignment vertical="center"/>
      <protection/>
    </xf>
    <xf numFmtId="0" fontId="11" fillId="34" borderId="36" xfId="35" applyFont="1" applyFill="1" applyBorder="1" applyAlignment="1">
      <alignment vertical="center" wrapText="1"/>
      <protection/>
    </xf>
    <xf numFmtId="0" fontId="0" fillId="34" borderId="22" xfId="35" applyFill="1" applyBorder="1" applyAlignment="1">
      <alignment horizontal="center" vertical="center" wrapText="1"/>
      <protection/>
    </xf>
    <xf numFmtId="0" fontId="24" fillId="34" borderId="22" xfId="35" applyFont="1" applyFill="1" applyBorder="1" applyAlignment="1">
      <alignment horizontal="center" vertical="center"/>
      <protection/>
    </xf>
    <xf numFmtId="0" fontId="12" fillId="34" borderId="37" xfId="35" applyFont="1" applyFill="1" applyBorder="1" applyAlignment="1">
      <alignment horizontal="center" vertical="center"/>
      <protection/>
    </xf>
    <xf numFmtId="0" fontId="9" fillId="34" borderId="0" xfId="35" applyFont="1" applyFill="1" applyAlignment="1">
      <alignment horizontal="center" vertical="center"/>
      <protection/>
    </xf>
    <xf numFmtId="0" fontId="9" fillId="34" borderId="0" xfId="35" applyFont="1" applyFill="1" applyAlignment="1">
      <alignment horizontal="left" vertical="center"/>
      <protection/>
    </xf>
    <xf numFmtId="0" fontId="0" fillId="0" borderId="10" xfId="33" applyFont="1" applyBorder="1" applyAlignment="1">
      <alignment horizontal="center" vertical="center" textRotation="255" shrinkToFit="1"/>
      <protection/>
    </xf>
    <xf numFmtId="0" fontId="71" fillId="35" borderId="54" xfId="0" applyFont="1" applyFill="1" applyBorder="1" applyAlignment="1">
      <alignment horizontal="center" vertical="center"/>
    </xf>
    <xf numFmtId="0" fontId="71" fillId="35" borderId="28" xfId="0" applyFont="1" applyFill="1" applyBorder="1" applyAlignment="1">
      <alignment horizontal="center" vertical="center"/>
    </xf>
    <xf numFmtId="0" fontId="71" fillId="35" borderId="4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/>
    </xf>
    <xf numFmtId="0" fontId="6" fillId="0" borderId="12" xfId="33" applyFont="1" applyFill="1" applyBorder="1" applyAlignment="1">
      <alignment horizontal="center" vertical="center" shrinkToFit="1"/>
      <protection/>
    </xf>
    <xf numFmtId="0" fontId="3" fillId="0" borderId="12" xfId="33" applyFont="1" applyBorder="1" applyAlignment="1">
      <alignment horizontal="distributed" vertical="center" shrinkToFit="1"/>
      <protection/>
    </xf>
    <xf numFmtId="0" fontId="31" fillId="0" borderId="12" xfId="33" applyNumberFormat="1" applyFont="1" applyFill="1" applyBorder="1" applyAlignment="1">
      <alignment horizontal="center" vertical="center"/>
      <protection/>
    </xf>
    <xf numFmtId="0" fontId="0" fillId="0" borderId="12" xfId="33" applyNumberFormat="1" applyFont="1" applyFill="1" applyBorder="1" applyAlignment="1">
      <alignment horizontal="center" vertical="center"/>
      <protection/>
    </xf>
    <xf numFmtId="0" fontId="3" fillId="0" borderId="12" xfId="33" applyFont="1" applyBorder="1" applyAlignment="1">
      <alignment horizontal="distributed" vertical="center" wrapText="1"/>
      <protection/>
    </xf>
    <xf numFmtId="49" fontId="31" fillId="0" borderId="12" xfId="33" applyNumberFormat="1" applyFont="1" applyFill="1" applyBorder="1" applyAlignment="1">
      <alignment horizontal="center" vertical="center"/>
      <protection/>
    </xf>
    <xf numFmtId="49" fontId="0" fillId="0" borderId="17" xfId="33" applyNumberFormat="1" applyFont="1" applyFill="1" applyBorder="1" applyAlignment="1">
      <alignment horizontal="center" vertical="center"/>
      <protection/>
    </xf>
    <xf numFmtId="0" fontId="3" fillId="0" borderId="30" xfId="33" applyFont="1" applyFill="1" applyBorder="1" applyAlignment="1">
      <alignment horizontal="distributed" vertical="center" shrinkToFit="1"/>
      <protection/>
    </xf>
    <xf numFmtId="0" fontId="3" fillId="0" borderId="17" xfId="33" applyFont="1" applyBorder="1" applyAlignment="1">
      <alignment horizontal="distributed" vertical="center" shrinkToFit="1"/>
      <protection/>
    </xf>
    <xf numFmtId="0" fontId="3" fillId="0" borderId="10" xfId="33" applyFont="1" applyFill="1" applyBorder="1" applyAlignment="1">
      <alignment horizontal="distributed" vertical="center" shrinkToFit="1"/>
      <protection/>
    </xf>
    <xf numFmtId="0" fontId="0" fillId="0" borderId="62" xfId="33" applyFont="1" applyBorder="1" applyAlignment="1">
      <alignment horizontal="center" vertical="center"/>
      <protection/>
    </xf>
    <xf numFmtId="0" fontId="0" fillId="0" borderId="19" xfId="33" applyFont="1" applyFill="1" applyBorder="1" applyAlignment="1">
      <alignment horizontal="center" vertical="center"/>
      <protection/>
    </xf>
    <xf numFmtId="0" fontId="0" fillId="0" borderId="36" xfId="33" applyFont="1" applyBorder="1" applyAlignment="1">
      <alignment horizontal="center" vertical="center"/>
      <protection/>
    </xf>
    <xf numFmtId="0" fontId="27" fillId="0" borderId="51" xfId="33" applyFont="1" applyBorder="1" applyAlignment="1">
      <alignment horizontal="center" vertical="center"/>
      <protection/>
    </xf>
    <xf numFmtId="0" fontId="42" fillId="0" borderId="57" xfId="33" applyFont="1" applyFill="1" applyBorder="1" applyAlignment="1">
      <alignment horizontal="center" vertical="center"/>
      <protection/>
    </xf>
    <xf numFmtId="0" fontId="27" fillId="0" borderId="57" xfId="33" applyFont="1" applyFill="1" applyBorder="1" applyAlignment="1">
      <alignment horizontal="center" vertical="center"/>
      <protection/>
    </xf>
    <xf numFmtId="0" fontId="0" fillId="0" borderId="51" xfId="33" applyFont="1" applyBorder="1">
      <alignment/>
      <protection/>
    </xf>
    <xf numFmtId="0" fontId="27" fillId="0" borderId="63" xfId="33" applyFont="1" applyBorder="1" applyAlignment="1">
      <alignment horizontal="center"/>
      <protection/>
    </xf>
    <xf numFmtId="0" fontId="0" fillId="0" borderId="64" xfId="33" applyBorder="1" applyAlignment="1">
      <alignment horizontal="center"/>
      <protection/>
    </xf>
    <xf numFmtId="0" fontId="0" fillId="0" borderId="34" xfId="33" applyBorder="1" applyAlignment="1">
      <alignment horizontal="center"/>
      <protection/>
    </xf>
    <xf numFmtId="0" fontId="0" fillId="0" borderId="37" xfId="33" applyFont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26" fillId="0" borderId="36" xfId="33" applyFont="1" applyBorder="1" applyAlignment="1">
      <alignment horizontal="center" vertical="center" wrapText="1" shrinkToFit="1"/>
      <protection/>
    </xf>
    <xf numFmtId="0" fontId="27" fillId="0" borderId="47" xfId="33" applyFont="1" applyBorder="1" applyAlignment="1">
      <alignment/>
      <protection/>
    </xf>
    <xf numFmtId="0" fontId="3" fillId="0" borderId="15" xfId="0" applyFont="1" applyBorder="1" applyAlignment="1">
      <alignment horizontal="left" vertical="center" shrinkToFit="1"/>
    </xf>
    <xf numFmtId="0" fontId="31" fillId="0" borderId="45" xfId="33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 shrinkToFit="1"/>
    </xf>
    <xf numFmtId="0" fontId="31" fillId="0" borderId="17" xfId="33" applyFont="1" applyFill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 wrapText="1"/>
      <protection/>
    </xf>
    <xf numFmtId="0" fontId="31" fillId="0" borderId="57" xfId="33" applyFont="1" applyFill="1" applyBorder="1" applyAlignment="1">
      <alignment horizontal="center" vertical="center"/>
      <protection/>
    </xf>
    <xf numFmtId="0" fontId="27" fillId="0" borderId="30" xfId="33" applyFont="1" applyBorder="1" applyAlignment="1">
      <alignment horizontal="center" vertical="center"/>
      <protection/>
    </xf>
    <xf numFmtId="0" fontId="0" fillId="0" borderId="37" xfId="33" applyBorder="1" applyAlignment="1">
      <alignment horizontal="center"/>
      <protection/>
    </xf>
    <xf numFmtId="0" fontId="31" fillId="0" borderId="31" xfId="33" applyFont="1" applyBorder="1" applyAlignment="1">
      <alignment horizontal="center" vertical="center"/>
      <protection/>
    </xf>
    <xf numFmtId="0" fontId="31" fillId="0" borderId="17" xfId="33" applyFont="1" applyBorder="1" applyAlignment="1">
      <alignment horizontal="center" vertical="center" wrapText="1" shrinkToFit="1"/>
      <protection/>
    </xf>
    <xf numFmtId="0" fontId="0" fillId="0" borderId="65" xfId="33" applyBorder="1">
      <alignment/>
      <protection/>
    </xf>
    <xf numFmtId="0" fontId="27" fillId="0" borderId="66" xfId="33" applyFont="1" applyBorder="1" applyAlignment="1">
      <alignment horizontal="center" vertical="center"/>
      <protection/>
    </xf>
    <xf numFmtId="0" fontId="27" fillId="0" borderId="10" xfId="33" applyFont="1" applyBorder="1" applyAlignment="1">
      <alignment horizontal="center" vertical="center"/>
      <protection/>
    </xf>
    <xf numFmtId="0" fontId="0" fillId="0" borderId="33" xfId="33" applyFont="1" applyBorder="1">
      <alignment/>
      <protection/>
    </xf>
    <xf numFmtId="0" fontId="27" fillId="0" borderId="63" xfId="33" applyFont="1" applyBorder="1" applyAlignment="1">
      <alignment horizontal="center" vertical="center"/>
      <protection/>
    </xf>
    <xf numFmtId="0" fontId="42" fillId="0" borderId="64" xfId="33" applyFont="1" applyBorder="1" applyAlignment="1">
      <alignment horizontal="center" vertical="center"/>
      <protection/>
    </xf>
    <xf numFmtId="0" fontId="27" fillId="0" borderId="34" xfId="33" applyFont="1" applyBorder="1" applyAlignment="1">
      <alignment horizontal="center" vertical="center"/>
      <protection/>
    </xf>
    <xf numFmtId="0" fontId="42" fillId="0" borderId="34" xfId="33" applyFont="1" applyBorder="1" applyAlignment="1">
      <alignment horizontal="center" vertical="center"/>
      <protection/>
    </xf>
    <xf numFmtId="0" fontId="27" fillId="0" borderId="34" xfId="33" applyFont="1" applyFill="1" applyBorder="1" applyAlignment="1">
      <alignment horizontal="center" vertical="center"/>
      <protection/>
    </xf>
    <xf numFmtId="0" fontId="42" fillId="0" borderId="34" xfId="33" applyFont="1" applyFill="1" applyBorder="1" applyAlignment="1">
      <alignment horizontal="center" vertical="center"/>
      <protection/>
    </xf>
    <xf numFmtId="0" fontId="27" fillId="0" borderId="19" xfId="33" applyFont="1" applyBorder="1" applyAlignment="1">
      <alignment horizontal="center" vertical="center"/>
      <protection/>
    </xf>
    <xf numFmtId="0" fontId="42" fillId="0" borderId="46" xfId="33" applyFont="1" applyBorder="1" applyAlignment="1">
      <alignment horizontal="center" vertical="center"/>
      <protection/>
    </xf>
    <xf numFmtId="0" fontId="27" fillId="0" borderId="15" xfId="33" applyFont="1" applyBorder="1" applyAlignment="1">
      <alignment horizontal="center" vertical="center"/>
      <protection/>
    </xf>
    <xf numFmtId="0" fontId="42" fillId="0" borderId="15" xfId="33" applyFont="1" applyFill="1" applyBorder="1" applyAlignment="1">
      <alignment horizontal="center" vertical="center"/>
      <protection/>
    </xf>
    <xf numFmtId="0" fontId="27" fillId="0" borderId="15" xfId="33" applyFont="1" applyFill="1" applyBorder="1" applyAlignment="1">
      <alignment horizontal="center" vertical="center"/>
      <protection/>
    </xf>
    <xf numFmtId="0" fontId="31" fillId="0" borderId="18" xfId="33" applyFont="1" applyBorder="1" applyAlignment="1">
      <alignment horizontal="center" vertical="center"/>
      <protection/>
    </xf>
    <xf numFmtId="0" fontId="31" fillId="0" borderId="14" xfId="33" applyFont="1" applyBorder="1">
      <alignment/>
      <protection/>
    </xf>
    <xf numFmtId="0" fontId="31" fillId="0" borderId="18" xfId="33" applyFont="1" applyBorder="1" applyAlignment="1">
      <alignment horizontal="center"/>
      <protection/>
    </xf>
    <xf numFmtId="0" fontId="42" fillId="0" borderId="20" xfId="33" applyFont="1" applyBorder="1" applyAlignment="1">
      <alignment horizontal="center" vertical="center"/>
      <protection/>
    </xf>
    <xf numFmtId="0" fontId="0" fillId="0" borderId="63" xfId="33" applyBorder="1" applyAlignment="1">
      <alignment horizontal="center"/>
      <protection/>
    </xf>
    <xf numFmtId="188" fontId="0" fillId="0" borderId="13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wrapText="1"/>
      <protection/>
    </xf>
    <xf numFmtId="0" fontId="3" fillId="0" borderId="67" xfId="0" applyFont="1" applyBorder="1" applyAlignment="1">
      <alignment horizontal="left" vertical="center" shrinkToFit="1"/>
    </xf>
    <xf numFmtId="0" fontId="31" fillId="0" borderId="62" xfId="33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left" vertical="center" shrinkToFit="1"/>
    </xf>
    <xf numFmtId="0" fontId="38" fillId="0" borderId="37" xfId="33" applyFont="1" applyBorder="1" applyAlignment="1">
      <alignment horizontal="center" vertical="center"/>
      <protection/>
    </xf>
    <xf numFmtId="0" fontId="36" fillId="0" borderId="37" xfId="33" applyFont="1" applyBorder="1" applyAlignment="1">
      <alignment horizontal="center" vertical="center"/>
      <protection/>
    </xf>
    <xf numFmtId="0" fontId="75" fillId="0" borderId="33" xfId="33" applyFont="1" applyBorder="1" applyAlignment="1">
      <alignment horizontal="center" vertical="center" wrapText="1" shrinkToFit="1"/>
      <protection/>
    </xf>
    <xf numFmtId="0" fontId="36" fillId="0" borderId="63" xfId="33" applyFont="1" applyBorder="1" applyAlignment="1">
      <alignment horizontal="center" vertical="center"/>
      <protection/>
    </xf>
    <xf numFmtId="0" fontId="31" fillId="0" borderId="43" xfId="33" applyFont="1" applyFill="1" applyBorder="1" applyAlignment="1">
      <alignment horizontal="center" vertical="center"/>
      <protection/>
    </xf>
    <xf numFmtId="0" fontId="31" fillId="0" borderId="36" xfId="33" applyFont="1" applyBorder="1" applyAlignment="1">
      <alignment horizontal="center" vertical="center" wrapText="1" shrinkToFit="1"/>
      <protection/>
    </xf>
    <xf numFmtId="0" fontId="27" fillId="0" borderId="39" xfId="33" applyFont="1" applyBorder="1" applyAlignment="1">
      <alignment horizontal="center" vertical="center"/>
      <protection/>
    </xf>
    <xf numFmtId="0" fontId="42" fillId="0" borderId="68" xfId="33" applyFont="1" applyBorder="1" applyAlignment="1">
      <alignment horizontal="center" vertical="center"/>
      <protection/>
    </xf>
    <xf numFmtId="0" fontId="3" fillId="0" borderId="0" xfId="33" applyFont="1">
      <alignment/>
      <protection/>
    </xf>
    <xf numFmtId="0" fontId="31" fillId="0" borderId="12" xfId="37" applyFont="1" applyBorder="1" applyAlignment="1">
      <alignment horizontal="center" vertical="center"/>
      <protection/>
    </xf>
    <xf numFmtId="0" fontId="31" fillId="0" borderId="12" xfId="37" applyFont="1" applyFill="1" applyBorder="1" applyAlignment="1">
      <alignment horizontal="center" vertical="center"/>
      <protection/>
    </xf>
    <xf numFmtId="0" fontId="3" fillId="0" borderId="63" xfId="33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97" fontId="9" fillId="34" borderId="12" xfId="36" applyNumberFormat="1" applyFont="1" applyFill="1" applyBorder="1" applyAlignment="1">
      <alignment horizontal="center" vertical="center" wrapText="1"/>
      <protection/>
    </xf>
    <xf numFmtId="10" fontId="9" fillId="34" borderId="12" xfId="36" applyNumberFormat="1" applyFont="1" applyFill="1" applyBorder="1" applyAlignment="1">
      <alignment horizontal="center" vertical="center" wrapText="1"/>
      <protection/>
    </xf>
    <xf numFmtId="199" fontId="9" fillId="34" borderId="12" xfId="36" applyNumberFormat="1" applyFont="1" applyFill="1" applyBorder="1" applyAlignment="1">
      <alignment horizontal="center" vertical="center"/>
      <protection/>
    </xf>
    <xf numFmtId="10" fontId="9" fillId="34" borderId="12" xfId="36" applyNumberFormat="1" applyFont="1" applyFill="1" applyBorder="1" applyAlignment="1">
      <alignment horizontal="center" vertical="center"/>
      <protection/>
    </xf>
    <xf numFmtId="0" fontId="23" fillId="0" borderId="12" xfId="36" applyFont="1" applyFill="1" applyBorder="1" applyAlignment="1">
      <alignment horizontal="center" vertical="center" wrapText="1"/>
      <protection/>
    </xf>
    <xf numFmtId="0" fontId="19" fillId="0" borderId="12" xfId="36" applyFont="1" applyFill="1" applyBorder="1" applyAlignment="1">
      <alignment horizontal="center" vertical="center" wrapText="1"/>
      <protection/>
    </xf>
    <xf numFmtId="0" fontId="21" fillId="0" borderId="12" xfId="36" applyFont="1" applyFill="1" applyBorder="1" applyAlignment="1">
      <alignment horizontal="center" vertical="center"/>
      <protection/>
    </xf>
    <xf numFmtId="0" fontId="16" fillId="0" borderId="15" xfId="36" applyFont="1" applyFill="1" applyBorder="1" applyAlignment="1">
      <alignment horizontal="center" vertical="center"/>
      <protection/>
    </xf>
    <xf numFmtId="0" fontId="16" fillId="0" borderId="12" xfId="36" applyFont="1" applyFill="1" applyBorder="1" applyAlignment="1">
      <alignment horizontal="center" vertical="center"/>
      <protection/>
    </xf>
    <xf numFmtId="0" fontId="0" fillId="0" borderId="12" xfId="37" applyFont="1" applyFill="1" applyBorder="1" applyAlignment="1">
      <alignment horizontal="center" vertical="center"/>
      <protection/>
    </xf>
    <xf numFmtId="0" fontId="0" fillId="0" borderId="12" xfId="37" applyFont="1" applyFill="1" applyBorder="1" applyAlignment="1">
      <alignment horizontal="center" vertical="center"/>
      <protection/>
    </xf>
    <xf numFmtId="0" fontId="47" fillId="0" borderId="12" xfId="37" applyFont="1" applyFill="1" applyBorder="1" applyAlignment="1">
      <alignment horizontal="center" vertical="center"/>
      <protection/>
    </xf>
    <xf numFmtId="0" fontId="0" fillId="0" borderId="12" xfId="37" applyFont="1" applyFill="1" applyBorder="1" applyAlignment="1">
      <alignment horizontal="center"/>
      <protection/>
    </xf>
    <xf numFmtId="0" fontId="48" fillId="0" borderId="12" xfId="37" applyFont="1" applyFill="1" applyBorder="1" applyAlignment="1">
      <alignment horizontal="center" vertical="center"/>
      <protection/>
    </xf>
    <xf numFmtId="0" fontId="48" fillId="0" borderId="22" xfId="37" applyFont="1" applyFill="1" applyBorder="1" applyAlignment="1">
      <alignment horizontal="center" vertical="center"/>
      <protection/>
    </xf>
    <xf numFmtId="0" fontId="6" fillId="0" borderId="12" xfId="35" applyFont="1" applyFill="1" applyBorder="1" applyAlignment="1">
      <alignment horizontal="center" vertical="center"/>
      <protection/>
    </xf>
    <xf numFmtId="0" fontId="24" fillId="0" borderId="12" xfId="35" applyFont="1" applyFill="1" applyBorder="1" applyAlignment="1">
      <alignment horizontal="center" vertical="center"/>
      <protection/>
    </xf>
    <xf numFmtId="0" fontId="16" fillId="0" borderId="12" xfId="35" applyFont="1" applyFill="1" applyBorder="1" applyAlignment="1">
      <alignment horizontal="center" vertical="center"/>
      <protection/>
    </xf>
    <xf numFmtId="0" fontId="24" fillId="0" borderId="22" xfId="35" applyFont="1" applyFill="1" applyBorder="1" applyAlignment="1">
      <alignment horizontal="center" vertical="center"/>
      <protection/>
    </xf>
    <xf numFmtId="0" fontId="9" fillId="0" borderId="0" xfId="35" applyFont="1" applyFill="1" applyAlignment="1">
      <alignment horizontal="center" vertical="center"/>
      <protection/>
    </xf>
    <xf numFmtId="0" fontId="24" fillId="0" borderId="22" xfId="36" applyFont="1" applyFill="1" applyBorder="1" applyAlignment="1">
      <alignment horizontal="center" vertical="center"/>
      <protection/>
    </xf>
    <xf numFmtId="0" fontId="0" fillId="0" borderId="57" xfId="33" applyFont="1" applyFill="1" applyBorder="1" applyAlignment="1">
      <alignment horizontal="center" vertical="center"/>
      <protection/>
    </xf>
    <xf numFmtId="0" fontId="0" fillId="0" borderId="43" xfId="33" applyFont="1" applyFill="1" applyBorder="1" applyAlignment="1">
      <alignment horizontal="center" vertical="center"/>
      <protection/>
    </xf>
    <xf numFmtId="0" fontId="0" fillId="0" borderId="45" xfId="33" applyFont="1" applyFill="1" applyBorder="1" applyAlignment="1">
      <alignment horizontal="center" vertical="center"/>
      <protection/>
    </xf>
    <xf numFmtId="0" fontId="38" fillId="0" borderId="57" xfId="33" applyFont="1" applyFill="1" applyBorder="1" applyAlignment="1">
      <alignment horizontal="center" vertical="center"/>
      <protection/>
    </xf>
    <xf numFmtId="0" fontId="38" fillId="0" borderId="19" xfId="33" applyFont="1" applyFill="1" applyBorder="1" applyAlignment="1">
      <alignment horizontal="center" vertical="center"/>
      <protection/>
    </xf>
    <xf numFmtId="0" fontId="38" fillId="0" borderId="17" xfId="33" applyFont="1" applyFill="1" applyBorder="1" applyAlignment="1">
      <alignment horizontal="center" vertical="center"/>
      <protection/>
    </xf>
    <xf numFmtId="0" fontId="38" fillId="0" borderId="43" xfId="33" applyFont="1" applyFill="1" applyBorder="1" applyAlignment="1">
      <alignment horizontal="center" vertical="center"/>
      <protection/>
    </xf>
    <xf numFmtId="0" fontId="0" fillId="0" borderId="34" xfId="33" applyFill="1" applyBorder="1" applyAlignment="1">
      <alignment horizontal="center"/>
      <protection/>
    </xf>
    <xf numFmtId="0" fontId="27" fillId="0" borderId="30" xfId="33" applyFont="1" applyFill="1" applyBorder="1" applyAlignment="1">
      <alignment horizontal="center" vertical="center"/>
      <protection/>
    </xf>
    <xf numFmtId="0" fontId="46" fillId="0" borderId="15" xfId="0" applyFont="1" applyFill="1" applyBorder="1" applyAlignment="1">
      <alignment horizontal="center" vertical="center"/>
    </xf>
    <xf numFmtId="0" fontId="0" fillId="0" borderId="12" xfId="37" applyNumberFormat="1" applyFont="1" applyFill="1" applyBorder="1" applyAlignment="1">
      <alignment horizontal="center" vertical="center"/>
      <protection/>
    </xf>
    <xf numFmtId="49" fontId="0" fillId="0" borderId="12" xfId="37" applyNumberFormat="1" applyFont="1" applyFill="1" applyBorder="1" applyAlignment="1">
      <alignment horizontal="center" vertical="center"/>
      <protection/>
    </xf>
    <xf numFmtId="0" fontId="33" fillId="0" borderId="12" xfId="36" applyFont="1" applyFill="1" applyBorder="1" applyAlignment="1">
      <alignment horizontal="center" vertical="center"/>
      <protection/>
    </xf>
    <xf numFmtId="0" fontId="50" fillId="0" borderId="12" xfId="36" applyFont="1" applyFill="1" applyBorder="1" applyAlignment="1">
      <alignment horizontal="center" vertical="center"/>
      <protection/>
    </xf>
    <xf numFmtId="191" fontId="49" fillId="0" borderId="12" xfId="36" applyNumberFormat="1" applyFont="1" applyFill="1" applyBorder="1" applyAlignment="1">
      <alignment horizontal="center" vertical="center"/>
      <protection/>
    </xf>
    <xf numFmtId="191" fontId="70" fillId="0" borderId="12" xfId="36" applyNumberFormat="1" applyFont="1" applyFill="1" applyBorder="1" applyAlignment="1">
      <alignment horizontal="center" vertical="center"/>
      <protection/>
    </xf>
    <xf numFmtId="0" fontId="18" fillId="0" borderId="12" xfId="36" applyFont="1" applyFill="1" applyBorder="1" applyAlignment="1">
      <alignment horizontal="center" vertical="center"/>
      <protection/>
    </xf>
    <xf numFmtId="0" fontId="3" fillId="34" borderId="32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34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4" borderId="7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80" fillId="36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34" borderId="33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71" xfId="0" applyFont="1" applyBorder="1" applyAlignment="1">
      <alignment/>
    </xf>
    <xf numFmtId="0" fontId="0" fillId="0" borderId="42" xfId="33" applyFont="1" applyBorder="1" applyAlignment="1">
      <alignment horizontal="center" vertical="center"/>
      <protection/>
    </xf>
    <xf numFmtId="0" fontId="24" fillId="0" borderId="37" xfId="36" applyFont="1" applyFill="1" applyBorder="1" applyAlignment="1">
      <alignment horizontal="center" vertical="center"/>
      <protection/>
    </xf>
    <xf numFmtId="0" fontId="9" fillId="34" borderId="35" xfId="36" applyFont="1" applyFill="1" applyBorder="1" applyAlignment="1">
      <alignment horizontal="center" vertical="center" wrapText="1"/>
      <protection/>
    </xf>
    <xf numFmtId="0" fontId="23" fillId="0" borderId="28" xfId="36" applyFont="1" applyBorder="1" applyAlignment="1">
      <alignment horizontal="center" vertical="center" wrapText="1"/>
      <protection/>
    </xf>
    <xf numFmtId="0" fontId="23" fillId="0" borderId="28" xfId="36" applyFont="1" applyFill="1" applyBorder="1" applyAlignment="1">
      <alignment horizontal="center" vertical="center" wrapText="1"/>
      <protection/>
    </xf>
    <xf numFmtId="0" fontId="19" fillId="0" borderId="28" xfId="36" applyFont="1" applyFill="1" applyBorder="1" applyAlignment="1">
      <alignment horizontal="center" vertical="center" wrapText="1"/>
      <protection/>
    </xf>
    <xf numFmtId="0" fontId="19" fillId="0" borderId="28" xfId="36" applyFont="1" applyBorder="1" applyAlignment="1">
      <alignment horizontal="center" vertical="center" wrapText="1"/>
      <protection/>
    </xf>
    <xf numFmtId="0" fontId="9" fillId="0" borderId="28" xfId="36" applyFont="1" applyFill="1" applyBorder="1" applyAlignment="1">
      <alignment horizontal="center" vertical="center" wrapText="1"/>
      <protection/>
    </xf>
    <xf numFmtId="0" fontId="9" fillId="0" borderId="42" xfId="36" applyFont="1" applyFill="1" applyBorder="1" applyAlignment="1">
      <alignment horizontal="center" vertical="center" wrapText="1"/>
      <protection/>
    </xf>
    <xf numFmtId="0" fontId="9" fillId="0" borderId="36" xfId="36" applyFont="1" applyFill="1" applyBorder="1" applyAlignment="1">
      <alignment horizontal="center" vertical="center" wrapText="1"/>
      <protection/>
    </xf>
    <xf numFmtId="0" fontId="6" fillId="34" borderId="35" xfId="36" applyFont="1" applyFill="1" applyBorder="1" applyAlignment="1">
      <alignment horizontal="center" vertical="center" wrapText="1"/>
      <protection/>
    </xf>
    <xf numFmtId="0" fontId="9" fillId="34" borderId="68" xfId="36" applyFont="1" applyFill="1" applyBorder="1" applyAlignment="1">
      <alignment horizontal="center" vertical="center" wrapText="1"/>
      <protection/>
    </xf>
    <xf numFmtId="0" fontId="24" fillId="34" borderId="15" xfId="36" applyFont="1" applyFill="1" applyBorder="1" applyAlignment="1">
      <alignment horizontal="center" vertical="center"/>
      <protection/>
    </xf>
    <xf numFmtId="0" fontId="24" fillId="0" borderId="15" xfId="36" applyFont="1" applyFill="1" applyBorder="1" applyAlignment="1">
      <alignment horizontal="center" vertical="center"/>
      <protection/>
    </xf>
    <xf numFmtId="0" fontId="0" fillId="0" borderId="35" xfId="36" applyBorder="1" applyAlignment="1">
      <alignment horizontal="center" vertical="center" wrapText="1"/>
      <protection/>
    </xf>
    <xf numFmtId="0" fontId="21" fillId="0" borderId="28" xfId="36" applyFont="1" applyBorder="1" applyAlignment="1">
      <alignment horizontal="center" vertical="center"/>
      <protection/>
    </xf>
    <xf numFmtId="0" fontId="21" fillId="0" borderId="28" xfId="36" applyFont="1" applyFill="1" applyBorder="1" applyAlignment="1">
      <alignment horizontal="center" vertical="center"/>
      <protection/>
    </xf>
    <xf numFmtId="0" fontId="26" fillId="0" borderId="28" xfId="36" applyFont="1" applyFill="1" applyBorder="1" applyAlignment="1">
      <alignment horizontal="center" vertical="center"/>
      <protection/>
    </xf>
    <xf numFmtId="0" fontId="26" fillId="0" borderId="42" xfId="36" applyFont="1" applyFill="1" applyBorder="1" applyAlignment="1">
      <alignment horizontal="center" vertical="center"/>
      <protection/>
    </xf>
    <xf numFmtId="0" fontId="26" fillId="0" borderId="36" xfId="36" applyFont="1" applyFill="1" applyBorder="1" applyAlignment="1">
      <alignment horizontal="center" vertical="center"/>
      <protection/>
    </xf>
    <xf numFmtId="191" fontId="24" fillId="0" borderId="36" xfId="36" applyNumberFormat="1" applyFont="1" applyFill="1" applyBorder="1" applyAlignment="1">
      <alignment horizontal="center" vertical="center"/>
      <protection/>
    </xf>
    <xf numFmtId="0" fontId="6" fillId="0" borderId="36" xfId="36" applyFont="1" applyFill="1" applyBorder="1" applyAlignment="1">
      <alignment horizontal="center" vertical="center"/>
      <protection/>
    </xf>
    <xf numFmtId="0" fontId="9" fillId="0" borderId="36" xfId="36" applyFont="1" applyFill="1" applyBorder="1" applyAlignment="1">
      <alignment horizontal="center" vertical="center"/>
      <protection/>
    </xf>
    <xf numFmtId="0" fontId="9" fillId="34" borderId="31" xfId="36" applyFont="1" applyFill="1" applyBorder="1" applyAlignment="1">
      <alignment horizontal="center" vertical="center" wrapText="1"/>
      <protection/>
    </xf>
    <xf numFmtId="0" fontId="24" fillId="0" borderId="43" xfId="36" applyFont="1" applyFill="1" applyBorder="1" applyAlignment="1">
      <alignment horizontal="center" vertical="center"/>
      <protection/>
    </xf>
    <xf numFmtId="0" fontId="24" fillId="34" borderId="43" xfId="36" applyFont="1" applyFill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 vertical="center"/>
      <protection/>
    </xf>
    <xf numFmtId="0" fontId="0" fillId="0" borderId="12" xfId="34" applyBorder="1" applyAlignment="1">
      <alignment horizontal="center" vertical="center"/>
      <protection/>
    </xf>
    <xf numFmtId="0" fontId="64" fillId="34" borderId="11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206" fontId="64" fillId="34" borderId="51" xfId="0" applyNumberFormat="1" applyFont="1" applyFill="1" applyBorder="1" applyAlignment="1">
      <alignment horizontal="center" vertical="center"/>
    </xf>
    <xf numFmtId="206" fontId="64" fillId="34" borderId="72" xfId="0" applyNumberFormat="1" applyFont="1" applyFill="1" applyBorder="1" applyAlignment="1">
      <alignment horizontal="center" vertical="center"/>
    </xf>
    <xf numFmtId="206" fontId="64" fillId="34" borderId="47" xfId="0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4" borderId="72" xfId="0" applyFont="1" applyFill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206" fontId="64" fillId="33" borderId="51" xfId="0" applyNumberFormat="1" applyFont="1" applyFill="1" applyBorder="1" applyAlignment="1">
      <alignment horizontal="center" vertical="center"/>
    </xf>
    <xf numFmtId="206" fontId="64" fillId="33" borderId="72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206" fontId="64" fillId="33" borderId="47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73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31" fillId="34" borderId="16" xfId="0" applyFont="1" applyFill="1" applyBorder="1" applyAlignment="1">
      <alignment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center" wrapText="1"/>
    </xf>
    <xf numFmtId="0" fontId="9" fillId="34" borderId="77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vertical="center" wrapText="1"/>
    </xf>
    <xf numFmtId="0" fontId="9" fillId="34" borderId="76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vertical="center" wrapText="1"/>
    </xf>
    <xf numFmtId="0" fontId="9" fillId="34" borderId="56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left" vertical="center" wrapText="1"/>
    </xf>
    <xf numFmtId="0" fontId="0" fillId="34" borderId="67" xfId="0" applyFill="1" applyBorder="1" applyAlignment="1">
      <alignment horizontal="left" vertical="center" wrapText="1"/>
    </xf>
    <xf numFmtId="0" fontId="9" fillId="34" borderId="31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1" fillId="34" borderId="7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6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34" borderId="27" xfId="0" applyFont="1" applyFill="1" applyBorder="1" applyAlignment="1">
      <alignment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textRotation="255" wrapText="1"/>
    </xf>
    <xf numFmtId="0" fontId="16" fillId="34" borderId="79" xfId="0" applyFont="1" applyFill="1" applyBorder="1" applyAlignment="1">
      <alignment horizontal="center" vertical="center" wrapText="1"/>
    </xf>
    <xf numFmtId="0" fontId="16" fillId="34" borderId="80" xfId="0" applyFont="1" applyFill="1" applyBorder="1" applyAlignment="1">
      <alignment horizontal="center" vertical="center" wrapText="1"/>
    </xf>
    <xf numFmtId="0" fontId="16" fillId="34" borderId="64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4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6" fillId="34" borderId="48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/>
    </xf>
    <xf numFmtId="196" fontId="0" fillId="34" borderId="17" xfId="0" applyNumberFormat="1" applyFont="1" applyFill="1" applyBorder="1" applyAlignment="1">
      <alignment horizontal="left" vertical="center"/>
    </xf>
    <xf numFmtId="0" fontId="6" fillId="34" borderId="5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/>
    </xf>
    <xf numFmtId="0" fontId="0" fillId="34" borderId="30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9" fillId="0" borderId="16" xfId="0" applyFont="1" applyBorder="1" applyAlignment="1">
      <alignment vertical="center" wrapText="1"/>
    </xf>
    <xf numFmtId="0" fontId="79" fillId="0" borderId="25" xfId="0" applyFont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8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9" fillId="34" borderId="83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6" fillId="34" borderId="55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34" borderId="2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18" fillId="34" borderId="27" xfId="0" applyFont="1" applyFill="1" applyBorder="1" applyAlignment="1">
      <alignment vertical="center" wrapText="1"/>
    </xf>
    <xf numFmtId="0" fontId="6" fillId="34" borderId="35" xfId="0" applyFont="1" applyFill="1" applyBorder="1" applyAlignment="1">
      <alignment horizontal="center" vertical="center" textRotation="255" wrapText="1"/>
    </xf>
    <xf numFmtId="0" fontId="0" fillId="0" borderId="67" xfId="0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textRotation="255" wrapText="1"/>
    </xf>
    <xf numFmtId="0" fontId="1" fillId="34" borderId="17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wrapText="1"/>
    </xf>
    <xf numFmtId="0" fontId="0" fillId="34" borderId="71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34" borderId="43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34" borderId="78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0" fillId="0" borderId="74" xfId="0" applyBorder="1" applyAlignment="1">
      <alignment horizontal="center" vertical="center" textRotation="255" wrapText="1"/>
    </xf>
    <xf numFmtId="0" fontId="6" fillId="34" borderId="11" xfId="0" applyFont="1" applyFill="1" applyBorder="1" applyAlignment="1">
      <alignment horizontal="center" vertical="center" textRotation="255" wrapText="1"/>
    </xf>
    <xf numFmtId="0" fontId="9" fillId="34" borderId="10" xfId="0" applyFont="1" applyFill="1" applyBorder="1" applyAlignment="1">
      <alignment horizontal="center" vertical="center" textRotation="255" wrapText="1"/>
    </xf>
    <xf numFmtId="0" fontId="9" fillId="34" borderId="13" xfId="0" applyFont="1" applyFill="1" applyBorder="1" applyAlignment="1">
      <alignment horizontal="center" vertical="center" textRotation="255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4" borderId="85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6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4" borderId="7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6" fillId="34" borderId="17" xfId="0" applyFont="1" applyFill="1" applyBorder="1" applyAlignment="1">
      <alignment horizontal="left" vertical="center" wrapText="1"/>
    </xf>
    <xf numFmtId="0" fontId="6" fillId="34" borderId="67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34" borderId="55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4" fillId="34" borderId="69" xfId="0" applyFont="1" applyFill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34" borderId="35" xfId="0" applyFont="1" applyFill="1" applyBorder="1" applyAlignment="1">
      <alignment horizontal="center" vertical="center" wrapText="1"/>
    </xf>
    <xf numFmtId="0" fontId="6" fillId="0" borderId="51" xfId="33" applyFont="1" applyBorder="1" applyAlignment="1">
      <alignment horizontal="center" vertical="center" wrapText="1"/>
      <protection/>
    </xf>
    <xf numFmtId="0" fontId="6" fillId="0" borderId="72" xfId="33" applyFont="1" applyBorder="1" applyAlignment="1">
      <alignment horizontal="center" vertical="center" wrapText="1"/>
      <protection/>
    </xf>
    <xf numFmtId="0" fontId="6" fillId="0" borderId="47" xfId="33" applyFont="1" applyBorder="1" applyAlignment="1">
      <alignment horizontal="center" vertical="center" wrapText="1"/>
      <protection/>
    </xf>
    <xf numFmtId="0" fontId="6" fillId="0" borderId="55" xfId="33" applyFont="1" applyBorder="1" applyAlignment="1">
      <alignment horizontal="left" vertical="center" wrapText="1"/>
      <protection/>
    </xf>
    <xf numFmtId="0" fontId="6" fillId="0" borderId="18" xfId="33" applyFont="1" applyBorder="1" applyAlignment="1">
      <alignment horizontal="left" vertical="center" wrapText="1"/>
      <protection/>
    </xf>
    <xf numFmtId="0" fontId="0" fillId="0" borderId="60" xfId="33" applyFont="1" applyBorder="1" applyAlignment="1">
      <alignment horizontal="center" vertical="center" wrapText="1"/>
      <protection/>
    </xf>
    <xf numFmtId="0" fontId="0" fillId="0" borderId="52" xfId="33" applyFont="1" applyBorder="1" applyAlignment="1">
      <alignment horizontal="center" vertical="center" wrapText="1"/>
      <protection/>
    </xf>
    <xf numFmtId="0" fontId="0" fillId="0" borderId="31" xfId="33" applyFont="1" applyBorder="1" applyAlignment="1">
      <alignment horizontal="center" vertical="center" wrapText="1"/>
      <protection/>
    </xf>
    <xf numFmtId="0" fontId="26" fillId="0" borderId="57" xfId="33" applyFont="1" applyBorder="1" applyAlignment="1">
      <alignment horizontal="center" vertical="center" wrapText="1"/>
      <protection/>
    </xf>
    <xf numFmtId="0" fontId="26" fillId="0" borderId="20" xfId="33" applyFont="1" applyBorder="1" applyAlignment="1">
      <alignment horizontal="center" vertical="center"/>
      <protection/>
    </xf>
    <xf numFmtId="0" fontId="0" fillId="0" borderId="59" xfId="33" applyFont="1" applyBorder="1" applyAlignment="1">
      <alignment horizontal="center" vertical="center"/>
      <protection/>
    </xf>
    <xf numFmtId="0" fontId="0" fillId="0" borderId="55" xfId="33" applyFont="1" applyBorder="1" applyAlignment="1">
      <alignment horizontal="center" vertical="center"/>
      <protection/>
    </xf>
    <xf numFmtId="0" fontId="0" fillId="0" borderId="87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/>
      <protection/>
    </xf>
    <xf numFmtId="0" fontId="0" fillId="0" borderId="66" xfId="33" applyFont="1" applyBorder="1" applyAlignment="1">
      <alignment horizontal="center" vertical="center" textRotation="255" shrinkToFit="1"/>
      <protection/>
    </xf>
    <xf numFmtId="0" fontId="0" fillId="0" borderId="30" xfId="33" applyFont="1" applyBorder="1" applyAlignment="1">
      <alignment horizontal="center" vertical="center" textRotation="255" shrinkToFit="1"/>
      <protection/>
    </xf>
    <xf numFmtId="0" fontId="0" fillId="0" borderId="66" xfId="33" applyFont="1" applyBorder="1" applyAlignment="1">
      <alignment horizontal="center" vertical="center" textRotation="255"/>
      <protection/>
    </xf>
    <xf numFmtId="0" fontId="37" fillId="0" borderId="22" xfId="33" applyFont="1" applyBorder="1" applyAlignment="1">
      <alignment horizontal="left" vertical="center" shrinkToFit="1"/>
      <protection/>
    </xf>
    <xf numFmtId="0" fontId="38" fillId="0" borderId="22" xfId="33" applyFont="1" applyBorder="1" applyAlignment="1">
      <alignment horizontal="left" vertical="center" shrinkToFit="1"/>
      <protection/>
    </xf>
    <xf numFmtId="0" fontId="37" fillId="0" borderId="17" xfId="33" applyFont="1" applyBorder="1" applyAlignment="1">
      <alignment horizontal="left" vertical="center" shrinkToFit="1"/>
      <protection/>
    </xf>
    <xf numFmtId="0" fontId="38" fillId="0" borderId="18" xfId="33" applyFont="1" applyBorder="1" applyAlignment="1">
      <alignment horizontal="left" vertical="center" shrinkToFit="1"/>
      <protection/>
    </xf>
    <xf numFmtId="0" fontId="6" fillId="0" borderId="17" xfId="33" applyFont="1" applyBorder="1" applyAlignment="1">
      <alignment horizontal="left" vertical="center" wrapText="1"/>
      <protection/>
    </xf>
    <xf numFmtId="0" fontId="6" fillId="0" borderId="18" xfId="33" applyFont="1" applyBorder="1" applyAlignment="1">
      <alignment horizontal="left" vertical="center"/>
      <protection/>
    </xf>
    <xf numFmtId="0" fontId="32" fillId="0" borderId="39" xfId="33" applyFont="1" applyBorder="1" applyAlignment="1">
      <alignment horizontal="center" vertical="center" wrapText="1" shrinkToFit="1"/>
      <protection/>
    </xf>
    <xf numFmtId="0" fontId="32" fillId="0" borderId="72" xfId="33" applyFont="1" applyBorder="1" applyAlignment="1">
      <alignment horizontal="center" vertical="center" wrapText="1" shrinkToFit="1"/>
      <protection/>
    </xf>
    <xf numFmtId="0" fontId="32" fillId="0" borderId="47" xfId="33" applyFont="1" applyBorder="1" applyAlignment="1">
      <alignment horizontal="center" vertical="center" wrapText="1" shrinkToFit="1"/>
      <protection/>
    </xf>
    <xf numFmtId="0" fontId="35" fillId="0" borderId="19" xfId="33" applyFont="1" applyBorder="1" applyAlignment="1">
      <alignment horizontal="left" vertical="center" shrinkToFit="1"/>
      <protection/>
    </xf>
    <xf numFmtId="0" fontId="36" fillId="0" borderId="14" xfId="33" applyFont="1" applyBorder="1" applyAlignment="1">
      <alignment horizontal="left" vertical="center" shrinkToFit="1"/>
      <protection/>
    </xf>
    <xf numFmtId="0" fontId="35" fillId="0" borderId="17" xfId="33" applyFont="1" applyBorder="1" applyAlignment="1">
      <alignment horizontal="left" vertical="center" shrinkToFit="1"/>
      <protection/>
    </xf>
    <xf numFmtId="0" fontId="36" fillId="0" borderId="18" xfId="33" applyFont="1" applyBorder="1" applyAlignment="1">
      <alignment horizontal="left" vertical="center" shrinkToFit="1"/>
      <protection/>
    </xf>
    <xf numFmtId="0" fontId="32" fillId="0" borderId="61" xfId="33" applyFont="1" applyBorder="1" applyAlignment="1">
      <alignment horizontal="center" vertical="center" wrapText="1" shrinkToFit="1"/>
      <protection/>
    </xf>
    <xf numFmtId="0" fontId="37" fillId="0" borderId="15" xfId="33" applyFont="1" applyBorder="1" applyAlignment="1">
      <alignment horizontal="left" vertical="center" shrinkToFit="1"/>
      <protection/>
    </xf>
    <xf numFmtId="0" fontId="38" fillId="0" borderId="15" xfId="33" applyFont="1" applyBorder="1" applyAlignment="1">
      <alignment horizontal="left" vertical="center" shrinkToFi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 wrapText="1"/>
      <protection/>
    </xf>
    <xf numFmtId="0" fontId="6" fillId="0" borderId="35" xfId="33" applyFont="1" applyBorder="1" applyAlignment="1">
      <alignment horizontal="center" vertical="center" textRotation="255"/>
      <protection/>
    </xf>
    <xf numFmtId="0" fontId="6" fillId="0" borderId="10" xfId="33" applyFont="1" applyBorder="1" applyAlignment="1">
      <alignment horizontal="center" vertical="center" textRotation="255"/>
      <protection/>
    </xf>
    <xf numFmtId="0" fontId="6" fillId="0" borderId="13" xfId="33" applyFont="1" applyBorder="1" applyAlignment="1">
      <alignment horizontal="center" vertical="center" textRotation="255"/>
      <protection/>
    </xf>
    <xf numFmtId="0" fontId="6" fillId="0" borderId="45" xfId="33" applyFont="1" applyBorder="1" applyAlignment="1">
      <alignment horizontal="left" vertical="center" wrapText="1"/>
      <protection/>
    </xf>
    <xf numFmtId="0" fontId="6" fillId="0" borderId="67" xfId="33" applyFont="1" applyBorder="1" applyAlignment="1">
      <alignment horizontal="left" vertical="center"/>
      <protection/>
    </xf>
    <xf numFmtId="0" fontId="6" fillId="0" borderId="17" xfId="33" applyFont="1" applyBorder="1" applyAlignment="1">
      <alignment horizontal="left" vertical="center" shrinkToFit="1"/>
      <protection/>
    </xf>
    <xf numFmtId="0" fontId="6" fillId="0" borderId="18" xfId="33" applyFont="1" applyBorder="1" applyAlignment="1">
      <alignment horizontal="left" vertical="center" shrinkToFit="1"/>
      <protection/>
    </xf>
    <xf numFmtId="0" fontId="26" fillId="0" borderId="43" xfId="33" applyFont="1" applyBorder="1" applyAlignment="1">
      <alignment horizontal="distributed" vertical="center" wrapText="1"/>
      <protection/>
    </xf>
    <xf numFmtId="0" fontId="26" fillId="0" borderId="31" xfId="33" applyFont="1" applyBorder="1" applyAlignment="1">
      <alignment horizontal="distributed" vertical="center"/>
      <protection/>
    </xf>
    <xf numFmtId="0" fontId="0" fillId="0" borderId="35" xfId="33" applyFont="1" applyBorder="1" applyAlignment="1">
      <alignment horizontal="center" vertical="center" textRotation="255" shrinkToFit="1"/>
      <protection/>
    </xf>
    <xf numFmtId="0" fontId="0" fillId="0" borderId="10" xfId="33" applyFont="1" applyBorder="1" applyAlignment="1">
      <alignment horizontal="center" vertical="center" textRotation="255" shrinkToFit="1"/>
      <protection/>
    </xf>
    <xf numFmtId="0" fontId="0" fillId="0" borderId="48" xfId="33" applyFont="1" applyBorder="1" applyAlignment="1">
      <alignment horizontal="center" vertical="center" textRotation="255" shrinkToFit="1"/>
      <protection/>
    </xf>
    <xf numFmtId="0" fontId="35" fillId="0" borderId="15" xfId="33" applyFont="1" applyBorder="1" applyAlignment="1">
      <alignment horizontal="left" vertical="center" shrinkToFit="1"/>
      <protection/>
    </xf>
    <xf numFmtId="0" fontId="36" fillId="0" borderId="15" xfId="33" applyFont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0" fillId="0" borderId="0" xfId="33" applyAlignment="1">
      <alignment/>
      <protection/>
    </xf>
    <xf numFmtId="0" fontId="55" fillId="0" borderId="0" xfId="33" applyFont="1" applyBorder="1" applyAlignment="1">
      <alignment horizontal="center" vertical="center"/>
      <protection/>
    </xf>
    <xf numFmtId="0" fontId="54" fillId="0" borderId="0" xfId="33" applyFont="1" applyBorder="1" applyAlignment="1">
      <alignment horizontal="center" vertical="center"/>
      <protection/>
    </xf>
    <xf numFmtId="0" fontId="0" fillId="0" borderId="54" xfId="33" applyFont="1" applyBorder="1" applyAlignment="1">
      <alignment horizontal="distributed" vertical="center"/>
      <protection/>
    </xf>
    <xf numFmtId="0" fontId="0" fillId="0" borderId="28" xfId="33" applyFont="1" applyBorder="1" applyAlignment="1">
      <alignment horizontal="distributed" vertical="center"/>
      <protection/>
    </xf>
    <xf numFmtId="0" fontId="0" fillId="0" borderId="26" xfId="33" applyFont="1" applyBorder="1" applyAlignment="1">
      <alignment horizontal="distributed" vertical="center"/>
      <protection/>
    </xf>
    <xf numFmtId="0" fontId="0" fillId="0" borderId="12" xfId="33" applyFont="1" applyBorder="1" applyAlignment="1">
      <alignment horizontal="distributed" vertical="center"/>
      <protection/>
    </xf>
    <xf numFmtId="0" fontId="0" fillId="0" borderId="62" xfId="33" applyFont="1" applyBorder="1" applyAlignment="1">
      <alignment horizontal="distributed" vertical="center"/>
      <protection/>
    </xf>
    <xf numFmtId="0" fontId="0" fillId="0" borderId="38" xfId="33" applyFont="1" applyBorder="1" applyAlignment="1">
      <alignment horizontal="distributed" vertical="center"/>
      <protection/>
    </xf>
    <xf numFmtId="0" fontId="0" fillId="0" borderId="19" xfId="33" applyFont="1" applyBorder="1" applyAlignment="1">
      <alignment horizontal="distributed" vertical="center"/>
      <protection/>
    </xf>
    <xf numFmtId="0" fontId="0" fillId="0" borderId="56" xfId="33" applyFont="1" applyBorder="1" applyAlignment="1">
      <alignment horizontal="distributed" vertical="center"/>
      <protection/>
    </xf>
    <xf numFmtId="0" fontId="3" fillId="0" borderId="39" xfId="33" applyFont="1" applyBorder="1" applyAlignment="1">
      <alignment horizontal="center" vertical="center" wrapText="1"/>
      <protection/>
    </xf>
    <xf numFmtId="0" fontId="3" fillId="0" borderId="61" xfId="33" applyFont="1" applyBorder="1" applyAlignment="1">
      <alignment horizontal="center"/>
      <protection/>
    </xf>
    <xf numFmtId="0" fontId="6" fillId="0" borderId="60" xfId="33" applyFont="1" applyBorder="1" applyAlignment="1">
      <alignment horizontal="center" vertical="center"/>
      <protection/>
    </xf>
    <xf numFmtId="0" fontId="6" fillId="0" borderId="52" xfId="33" applyFont="1" applyBorder="1" applyAlignment="1">
      <alignment horizontal="center"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0" fillId="0" borderId="88" xfId="33" applyFont="1" applyBorder="1" applyAlignment="1">
      <alignment horizontal="center" vertical="center"/>
      <protection/>
    </xf>
    <xf numFmtId="0" fontId="0" fillId="0" borderId="53" xfId="33" applyFont="1" applyBorder="1" applyAlignment="1">
      <alignment horizontal="center" vertical="center"/>
      <protection/>
    </xf>
    <xf numFmtId="0" fontId="0" fillId="0" borderId="67" xfId="33" applyFont="1" applyBorder="1" applyAlignment="1">
      <alignment horizontal="center" vertical="center"/>
      <protection/>
    </xf>
    <xf numFmtId="0" fontId="54" fillId="0" borderId="73" xfId="33" applyFont="1" applyBorder="1" applyAlignment="1">
      <alignment horizontal="center" vertical="center"/>
      <protection/>
    </xf>
    <xf numFmtId="0" fontId="0" fillId="0" borderId="45" xfId="33" applyFont="1" applyFill="1" applyBorder="1" applyAlignment="1">
      <alignment horizontal="center" vertical="center"/>
      <protection/>
    </xf>
    <xf numFmtId="0" fontId="0" fillId="0" borderId="67" xfId="33" applyFont="1" applyFill="1" applyBorder="1" applyAlignment="1">
      <alignment horizontal="center" vertical="center"/>
      <protection/>
    </xf>
    <xf numFmtId="0" fontId="6" fillId="0" borderId="43" xfId="33" applyFont="1" applyFill="1" applyBorder="1" applyAlignment="1">
      <alignment horizontal="center" vertical="center"/>
      <protection/>
    </xf>
    <xf numFmtId="0" fontId="6" fillId="0" borderId="52" xfId="33" applyFont="1" applyFill="1" applyBorder="1" applyAlignment="1">
      <alignment horizontal="center" vertical="center"/>
      <protection/>
    </xf>
    <xf numFmtId="0" fontId="6" fillId="0" borderId="31" xfId="33" applyFont="1" applyFill="1" applyBorder="1" applyAlignment="1">
      <alignment horizontal="center" vertical="center"/>
      <protection/>
    </xf>
    <xf numFmtId="0" fontId="6" fillId="0" borderId="17" xfId="33" applyFont="1" applyBorder="1" applyAlignment="1">
      <alignment vertical="center" wrapText="1"/>
      <protection/>
    </xf>
    <xf numFmtId="0" fontId="6" fillId="0" borderId="18" xfId="33" applyFont="1" applyBorder="1" applyAlignment="1">
      <alignment vertical="center" wrapText="1"/>
      <protection/>
    </xf>
    <xf numFmtId="0" fontId="27" fillId="0" borderId="43" xfId="33" applyFont="1" applyBorder="1" applyAlignment="1">
      <alignment horizontal="distributed" vertical="center"/>
      <protection/>
    </xf>
    <xf numFmtId="0" fontId="27" fillId="0" borderId="31" xfId="33" applyFont="1" applyBorder="1" applyAlignment="1">
      <alignment vertical="center"/>
      <protection/>
    </xf>
    <xf numFmtId="0" fontId="0" fillId="0" borderId="77" xfId="33" applyFont="1" applyBorder="1" applyAlignment="1">
      <alignment horizontal="center" vertical="center"/>
      <protection/>
    </xf>
    <xf numFmtId="0" fontId="0" fillId="0" borderId="56" xfId="33" applyFont="1" applyFill="1" applyBorder="1" applyAlignment="1">
      <alignment horizontal="center" vertical="center"/>
      <protection/>
    </xf>
    <xf numFmtId="0" fontId="0" fillId="0" borderId="17" xfId="33" applyFont="1" applyBorder="1" applyAlignment="1">
      <alignment horizontal="distributed" vertical="center"/>
      <protection/>
    </xf>
    <xf numFmtId="0" fontId="0" fillId="0" borderId="18" xfId="33" applyFont="1" applyBorder="1" applyAlignment="1">
      <alignment horizontal="distributed" vertical="center"/>
      <protection/>
    </xf>
    <xf numFmtId="0" fontId="26" fillId="0" borderId="52" xfId="33" applyFont="1" applyBorder="1" applyAlignment="1">
      <alignment horizontal="center" vertical="center" wrapText="1"/>
      <protection/>
    </xf>
    <xf numFmtId="0" fontId="27" fillId="0" borderId="31" xfId="33" applyFont="1" applyBorder="1" applyAlignment="1">
      <alignment horizontal="center"/>
      <protection/>
    </xf>
    <xf numFmtId="0" fontId="1" fillId="0" borderId="66" xfId="33" applyFont="1" applyBorder="1" applyAlignment="1">
      <alignment horizontal="center" vertical="center" textRotation="255"/>
      <protection/>
    </xf>
    <xf numFmtId="0" fontId="1" fillId="0" borderId="74" xfId="33" applyFont="1" applyBorder="1" applyAlignment="1">
      <alignment horizontal="center" vertical="center" textRotation="255"/>
      <protection/>
    </xf>
    <xf numFmtId="0" fontId="0" fillId="0" borderId="10" xfId="33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37" fillId="0" borderId="12" xfId="33" applyFont="1" applyBorder="1" applyAlignment="1">
      <alignment horizontal="left" vertical="center" shrinkToFit="1"/>
      <protection/>
    </xf>
    <xf numFmtId="0" fontId="38" fillId="0" borderId="12" xfId="33" applyFont="1" applyBorder="1" applyAlignment="1">
      <alignment horizontal="left" vertical="center" shrinkToFit="1"/>
      <protection/>
    </xf>
    <xf numFmtId="0" fontId="6" fillId="0" borderId="19" xfId="33" applyFont="1" applyBorder="1" applyAlignment="1">
      <alignment horizontal="left" vertical="center" shrinkToFit="1"/>
      <protection/>
    </xf>
    <xf numFmtId="0" fontId="6" fillId="0" borderId="14" xfId="33" applyFont="1" applyBorder="1" applyAlignment="1">
      <alignment horizontal="left" vertical="center" shrinkToFit="1"/>
      <protection/>
    </xf>
    <xf numFmtId="0" fontId="6" fillId="0" borderId="57" xfId="33" applyFont="1" applyBorder="1" applyAlignment="1">
      <alignment horizontal="left" vertical="center" shrinkToFit="1"/>
      <protection/>
    </xf>
    <xf numFmtId="0" fontId="6" fillId="0" borderId="20" xfId="33" applyFont="1" applyBorder="1" applyAlignment="1">
      <alignment horizontal="left" vertical="center" shrinkToFit="1"/>
      <protection/>
    </xf>
    <xf numFmtId="0" fontId="6" fillId="0" borderId="22" xfId="33" applyFont="1" applyBorder="1" applyAlignment="1">
      <alignment horizontal="left" vertical="center" shrinkToFit="1"/>
      <protection/>
    </xf>
    <xf numFmtId="0" fontId="6" fillId="0" borderId="12" xfId="33" applyFont="1" applyBorder="1" applyAlignment="1">
      <alignment horizontal="left" vertical="center" shrinkToFi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0" fillId="0" borderId="72" xfId="33" applyFont="1" applyBorder="1" applyAlignment="1">
      <alignment horizontal="center" vertical="center" wrapText="1"/>
      <protection/>
    </xf>
    <xf numFmtId="0" fontId="0" fillId="0" borderId="47" xfId="33" applyFont="1" applyBorder="1" applyAlignment="1">
      <alignment horizontal="center" vertical="center" wrapText="1"/>
      <protection/>
    </xf>
    <xf numFmtId="0" fontId="3" fillId="0" borderId="55" xfId="33" applyFont="1" applyBorder="1" applyAlignment="1">
      <alignment horizontal="left" vertical="center" wrapText="1"/>
      <protection/>
    </xf>
    <xf numFmtId="0" fontId="3" fillId="0" borderId="18" xfId="33" applyFont="1" applyBorder="1" applyAlignment="1">
      <alignment horizontal="left" vertical="center" wrapText="1"/>
      <protection/>
    </xf>
    <xf numFmtId="0" fontId="3" fillId="0" borderId="11" xfId="33" applyFont="1" applyBorder="1" applyAlignment="1">
      <alignment/>
      <protection/>
    </xf>
    <xf numFmtId="0" fontId="74" fillId="0" borderId="62" xfId="33" applyFont="1" applyBorder="1" applyAlignment="1">
      <alignment horizontal="distributed" vertical="center" wrapText="1"/>
      <protection/>
    </xf>
    <xf numFmtId="0" fontId="3" fillId="0" borderId="38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0" fillId="0" borderId="89" xfId="33" applyFont="1" applyBorder="1" applyAlignment="1">
      <alignment horizontal="center" vertical="center"/>
      <protection/>
    </xf>
    <xf numFmtId="0" fontId="0" fillId="0" borderId="34" xfId="33" applyFont="1" applyBorder="1" applyAlignment="1">
      <alignment horizontal="center" vertical="center"/>
      <protection/>
    </xf>
    <xf numFmtId="0" fontId="3" fillId="0" borderId="56" xfId="33" applyFont="1" applyBorder="1" applyAlignment="1">
      <alignment horizontal="left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0" fontId="77" fillId="0" borderId="15" xfId="33" applyFont="1" applyBorder="1" applyAlignment="1">
      <alignment horizontal="distributed" vertical="center" shrinkToFit="1"/>
      <protection/>
    </xf>
    <xf numFmtId="0" fontId="75" fillId="0" borderId="39" xfId="33" applyFont="1" applyBorder="1" applyAlignment="1">
      <alignment horizontal="center" vertical="center" wrapText="1" shrinkToFit="1"/>
      <protection/>
    </xf>
    <xf numFmtId="0" fontId="0" fillId="0" borderId="72" xfId="0" applyBorder="1" applyAlignment="1">
      <alignment horizontal="center" vertical="center" wrapText="1" shrinkToFit="1"/>
    </xf>
    <xf numFmtId="0" fontId="77" fillId="0" borderId="19" xfId="33" applyFont="1" applyBorder="1" applyAlignment="1">
      <alignment horizontal="distributed" vertical="center" shrinkToFit="1"/>
      <protection/>
    </xf>
    <xf numFmtId="0" fontId="77" fillId="0" borderId="14" xfId="33" applyFont="1" applyBorder="1" applyAlignment="1">
      <alignment horizontal="distributed" vertical="center" shrinkToFit="1"/>
      <protection/>
    </xf>
    <xf numFmtId="0" fontId="77" fillId="0" borderId="17" xfId="33" applyFont="1" applyBorder="1" applyAlignment="1">
      <alignment horizontal="distributed" vertical="center" shrinkToFit="1"/>
      <protection/>
    </xf>
    <xf numFmtId="0" fontId="77" fillId="0" borderId="18" xfId="33" applyFont="1" applyBorder="1" applyAlignment="1">
      <alignment horizontal="distributed" vertical="center" shrinkToFit="1"/>
      <protection/>
    </xf>
    <xf numFmtId="0" fontId="78" fillId="0" borderId="17" xfId="33" applyFont="1" applyBorder="1" applyAlignment="1">
      <alignment horizontal="distributed" vertical="center" shrinkToFit="1"/>
      <protection/>
    </xf>
    <xf numFmtId="0" fontId="74" fillId="0" borderId="18" xfId="0" applyFont="1" applyBorder="1" applyAlignment="1">
      <alignment horizontal="distributed" vertical="center" shrinkToFit="1"/>
    </xf>
    <xf numFmtId="0" fontId="3" fillId="0" borderId="17" xfId="33" applyFont="1" applyBorder="1" applyAlignment="1">
      <alignment horizontal="left" vertical="center" shrinkToFit="1"/>
      <protection/>
    </xf>
    <xf numFmtId="0" fontId="3" fillId="0" borderId="18" xfId="33" applyFont="1" applyBorder="1" applyAlignment="1">
      <alignment horizontal="left" vertical="center" shrinkToFit="1"/>
      <protection/>
    </xf>
    <xf numFmtId="0" fontId="74" fillId="0" borderId="43" xfId="33" applyFont="1" applyBorder="1" applyAlignment="1">
      <alignment horizontal="distributed" vertical="center" shrinkToFit="1"/>
      <protection/>
    </xf>
    <xf numFmtId="0" fontId="74" fillId="0" borderId="31" xfId="33" applyFont="1" applyBorder="1" applyAlignment="1">
      <alignment horizontal="distributed" vertical="center" shrinkToFi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75" fillId="0" borderId="72" xfId="33" applyFont="1" applyBorder="1" applyAlignment="1">
      <alignment horizontal="center" vertical="center" wrapText="1" shrinkToFit="1"/>
      <protection/>
    </xf>
    <xf numFmtId="0" fontId="75" fillId="0" borderId="61" xfId="33" applyFont="1" applyBorder="1" applyAlignment="1">
      <alignment horizontal="center" vertical="center" wrapText="1" shrinkToFit="1"/>
      <protection/>
    </xf>
    <xf numFmtId="0" fontId="76" fillId="0" borderId="43" xfId="33" applyFont="1" applyBorder="1" applyAlignment="1">
      <alignment horizontal="distributed" vertical="center" shrinkToFit="1"/>
      <protection/>
    </xf>
    <xf numFmtId="0" fontId="76" fillId="0" borderId="31" xfId="33" applyFont="1" applyBorder="1" applyAlignment="1">
      <alignment horizontal="distributed" vertical="center" shrinkToFit="1"/>
      <protection/>
    </xf>
    <xf numFmtId="0" fontId="0" fillId="0" borderId="39" xfId="33" applyFont="1" applyBorder="1" applyAlignment="1">
      <alignment vertical="center" wrapText="1"/>
      <protection/>
    </xf>
    <xf numFmtId="0" fontId="0" fillId="0" borderId="47" xfId="0" applyFont="1" applyBorder="1" applyAlignment="1">
      <alignment vertical="center"/>
    </xf>
    <xf numFmtId="0" fontId="57" fillId="0" borderId="66" xfId="33" applyFont="1" applyBorder="1" applyAlignment="1">
      <alignment horizontal="center" vertical="center" textRotation="255"/>
      <protection/>
    </xf>
    <xf numFmtId="0" fontId="57" fillId="0" borderId="65" xfId="33" applyFont="1" applyBorder="1" applyAlignment="1">
      <alignment horizontal="center" vertical="center" textRotation="255"/>
      <protection/>
    </xf>
    <xf numFmtId="0" fontId="3" fillId="0" borderId="19" xfId="33" applyFont="1" applyBorder="1" applyAlignment="1">
      <alignment vertical="center" wrapText="1"/>
      <protection/>
    </xf>
    <xf numFmtId="0" fontId="3" fillId="0" borderId="14" xfId="33" applyFont="1" applyBorder="1" applyAlignment="1">
      <alignment vertical="center" wrapText="1"/>
      <protection/>
    </xf>
    <xf numFmtId="0" fontId="3" fillId="0" borderId="17" xfId="33" applyFont="1" applyBorder="1" applyAlignment="1">
      <alignment vertical="center" wrapText="1"/>
      <protection/>
    </xf>
    <xf numFmtId="0" fontId="3" fillId="0" borderId="18" xfId="33" applyFont="1" applyBorder="1" applyAlignment="1">
      <alignment vertical="center" wrapText="1"/>
      <protection/>
    </xf>
    <xf numFmtId="0" fontId="74" fillId="0" borderId="43" xfId="33" applyFont="1" applyBorder="1" applyAlignment="1">
      <alignment horizontal="distributed" vertical="center" wrapText="1"/>
      <protection/>
    </xf>
    <xf numFmtId="0" fontId="74" fillId="0" borderId="31" xfId="33" applyFont="1" applyBorder="1" applyAlignment="1">
      <alignment horizontal="distributed"/>
      <protection/>
    </xf>
    <xf numFmtId="0" fontId="3" fillId="0" borderId="19" xfId="33" applyFont="1" applyBorder="1" applyAlignment="1">
      <alignment horizontal="left" vertical="center" shrinkToFit="1"/>
      <protection/>
    </xf>
    <xf numFmtId="0" fontId="3" fillId="0" borderId="14" xfId="33" applyFont="1" applyBorder="1" applyAlignment="1">
      <alignment horizontal="left" vertical="center" shrinkToFit="1"/>
      <protection/>
    </xf>
    <xf numFmtId="0" fontId="3" fillId="0" borderId="17" xfId="33" applyFont="1" applyBorder="1" applyAlignment="1">
      <alignment horizontal="left" vertical="center" wrapText="1"/>
      <protection/>
    </xf>
    <xf numFmtId="0" fontId="3" fillId="0" borderId="18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vertical="center"/>
    </xf>
    <xf numFmtId="0" fontId="74" fillId="0" borderId="57" xfId="33" applyFont="1" applyBorder="1" applyAlignment="1">
      <alignment horizontal="distributed" vertical="center" wrapText="1"/>
      <protection/>
    </xf>
    <xf numFmtId="0" fontId="74" fillId="0" borderId="20" xfId="33" applyFont="1" applyBorder="1" applyAlignment="1">
      <alignment horizontal="distributed" vertical="center"/>
      <protection/>
    </xf>
    <xf numFmtId="0" fontId="74" fillId="0" borderId="69" xfId="33" applyFont="1" applyBorder="1" applyAlignment="1">
      <alignment horizontal="distributed" vertical="center" readingOrder="1"/>
      <protection/>
    </xf>
    <xf numFmtId="0" fontId="74" fillId="0" borderId="80" xfId="0" applyFont="1" applyBorder="1" applyAlignment="1">
      <alignment horizontal="distributed" vertical="center" readingOrder="1"/>
    </xf>
    <xf numFmtId="0" fontId="74" fillId="0" borderId="64" xfId="0" applyFont="1" applyBorder="1" applyAlignment="1">
      <alignment horizontal="distributed" vertical="center" readingOrder="1"/>
    </xf>
    <xf numFmtId="0" fontId="3" fillId="0" borderId="11" xfId="33" applyFont="1" applyBorder="1" applyAlignment="1">
      <alignment horizontal="left" vertical="center" shrinkToFit="1"/>
      <protection/>
    </xf>
    <xf numFmtId="0" fontId="0" fillId="0" borderId="51" xfId="33" applyFont="1" applyBorder="1" applyAlignment="1">
      <alignment vertical="center" wrapText="1"/>
      <protection/>
    </xf>
    <xf numFmtId="0" fontId="0" fillId="0" borderId="47" xfId="33" applyFont="1" applyBorder="1" applyAlignment="1">
      <alignment vertical="center"/>
      <protection/>
    </xf>
    <xf numFmtId="0" fontId="0" fillId="0" borderId="51" xfId="33" applyFont="1" applyBorder="1" applyAlignment="1">
      <alignment vertical="center"/>
      <protection/>
    </xf>
    <xf numFmtId="0" fontId="3" fillId="0" borderId="11" xfId="33" applyFont="1" applyBorder="1" applyAlignment="1">
      <alignment horizontal="distributed" vertical="center" wrapText="1"/>
      <protection/>
    </xf>
    <xf numFmtId="0" fontId="3" fillId="0" borderId="10" xfId="33" applyFont="1" applyBorder="1" applyAlignment="1">
      <alignment horizontal="distributed" vertical="center" wrapText="1"/>
      <protection/>
    </xf>
    <xf numFmtId="0" fontId="3" fillId="0" borderId="15" xfId="33" applyFont="1" applyBorder="1" applyAlignment="1">
      <alignment horizontal="distributed" vertical="center" wrapText="1"/>
      <protection/>
    </xf>
    <xf numFmtId="0" fontId="57" fillId="0" borderId="82" xfId="33" applyFont="1" applyBorder="1" applyAlignment="1">
      <alignment horizontal="center" vertical="center" textRotation="255"/>
      <protection/>
    </xf>
    <xf numFmtId="0" fontId="3" fillId="0" borderId="11" xfId="33" applyFont="1" applyBorder="1" applyAlignment="1">
      <alignment horizontal="distributed" vertical="center" shrinkToFit="1"/>
      <protection/>
    </xf>
    <xf numFmtId="0" fontId="3" fillId="0" borderId="15" xfId="0" applyFont="1" applyBorder="1" applyAlignment="1">
      <alignment horizontal="distributed" vertical="center" shrinkToFit="1"/>
    </xf>
    <xf numFmtId="0" fontId="3" fillId="0" borderId="17" xfId="33" applyFont="1" applyBorder="1" applyAlignment="1">
      <alignment horizontal="distributed" vertical="center" wrapText="1"/>
      <protection/>
    </xf>
    <xf numFmtId="0" fontId="3" fillId="0" borderId="18" xfId="33" applyFont="1" applyBorder="1" applyAlignment="1">
      <alignment horizontal="distributed" vertical="center" wrapText="1"/>
      <protection/>
    </xf>
    <xf numFmtId="0" fontId="74" fillId="0" borderId="43" xfId="33" applyFont="1" applyBorder="1" applyAlignment="1">
      <alignment horizontal="distributed" vertical="center"/>
      <protection/>
    </xf>
    <xf numFmtId="0" fontId="74" fillId="0" borderId="31" xfId="33" applyFont="1" applyBorder="1" applyAlignment="1">
      <alignment vertical="center"/>
      <protection/>
    </xf>
    <xf numFmtId="0" fontId="0" fillId="0" borderId="10" xfId="0" applyBorder="1" applyAlignment="1">
      <alignment horizontal="center" vertical="center" textRotation="255"/>
    </xf>
    <xf numFmtId="0" fontId="3" fillId="0" borderId="45" xfId="33" applyFont="1" applyBorder="1" applyAlignment="1">
      <alignment horizontal="left" vertical="center" wrapText="1"/>
      <protection/>
    </xf>
    <xf numFmtId="0" fontId="3" fillId="0" borderId="67" xfId="33" applyFont="1" applyBorder="1" applyAlignment="1">
      <alignment horizontal="left" vertical="center"/>
      <protection/>
    </xf>
    <xf numFmtId="0" fontId="59" fillId="0" borderId="0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56" fillId="0" borderId="0" xfId="33" applyFont="1" applyBorder="1" applyAlignment="1">
      <alignment horizontal="center" vertical="center"/>
      <protection/>
    </xf>
    <xf numFmtId="0" fontId="29" fillId="0" borderId="0" xfId="33" applyFont="1" applyBorder="1" applyAlignment="1">
      <alignment horizontal="center" vertical="center"/>
      <protection/>
    </xf>
    <xf numFmtId="0" fontId="29" fillId="0" borderId="73" xfId="33" applyFont="1" applyBorder="1" applyAlignment="1">
      <alignment horizontal="center" vertical="center"/>
      <protection/>
    </xf>
    <xf numFmtId="0" fontId="6" fillId="0" borderId="45" xfId="0" applyFont="1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77" fillId="0" borderId="69" xfId="33" applyFont="1" applyBorder="1" applyAlignment="1">
      <alignment horizontal="distributed" vertical="center" shrinkToFit="1"/>
      <protection/>
    </xf>
    <xf numFmtId="0" fontId="3" fillId="0" borderId="64" xfId="0" applyFont="1" applyBorder="1" applyAlignment="1">
      <alignment horizontal="distributed" vertical="center" shrinkToFit="1"/>
    </xf>
    <xf numFmtId="0" fontId="27" fillId="0" borderId="62" xfId="33" applyFont="1" applyBorder="1" applyAlignment="1">
      <alignment horizontal="distributed" vertical="center" wrapText="1"/>
      <protection/>
    </xf>
    <xf numFmtId="0" fontId="0" fillId="0" borderId="38" xfId="0" applyFont="1" applyBorder="1" applyAlignment="1">
      <alignment horizontal="distributed" vertical="center"/>
    </xf>
    <xf numFmtId="0" fontId="75" fillId="0" borderId="47" xfId="33" applyFont="1" applyBorder="1" applyAlignment="1">
      <alignment horizontal="center" vertical="center" wrapText="1" shrinkToFit="1"/>
      <protection/>
    </xf>
    <xf numFmtId="0" fontId="3" fillId="0" borderId="76" xfId="33" applyFont="1" applyBorder="1" applyAlignment="1">
      <alignment horizontal="center" vertical="center" wrapText="1"/>
      <protection/>
    </xf>
    <xf numFmtId="0" fontId="3" fillId="0" borderId="68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27" fillId="0" borderId="31" xfId="33" applyFont="1" applyBorder="1" applyAlignment="1">
      <alignment horizontal="distributed"/>
      <protection/>
    </xf>
    <xf numFmtId="0" fontId="0" fillId="0" borderId="39" xfId="33" applyFont="1" applyBorder="1" applyAlignment="1">
      <alignment wrapText="1"/>
      <protection/>
    </xf>
    <xf numFmtId="0" fontId="6" fillId="0" borderId="47" xfId="0" applyFont="1" applyBorder="1" applyAlignment="1">
      <alignment/>
    </xf>
    <xf numFmtId="0" fontId="27" fillId="0" borderId="69" xfId="33" applyFont="1" applyBorder="1" applyAlignment="1">
      <alignment horizontal="distributed"/>
      <protection/>
    </xf>
    <xf numFmtId="0" fontId="27" fillId="0" borderId="80" xfId="0" applyFont="1" applyBorder="1" applyAlignment="1">
      <alignment horizontal="distributed"/>
    </xf>
    <xf numFmtId="0" fontId="27" fillId="0" borderId="64" xfId="0" applyFont="1" applyBorder="1" applyAlignment="1">
      <alignment horizontal="distributed"/>
    </xf>
    <xf numFmtId="0" fontId="3" fillId="0" borderId="12" xfId="33" applyFont="1" applyBorder="1" applyAlignment="1">
      <alignment horizontal="left" vertical="center" shrinkToFit="1"/>
      <protection/>
    </xf>
    <xf numFmtId="0" fontId="3" fillId="0" borderId="12" xfId="33" applyFont="1" applyBorder="1" applyAlignment="1">
      <alignment horizontal="left" vertical="center" wrapText="1"/>
      <protection/>
    </xf>
    <xf numFmtId="0" fontId="3" fillId="0" borderId="12" xfId="33" applyFont="1" applyBorder="1" applyAlignment="1">
      <alignment horizontal="left" vertical="center"/>
      <protection/>
    </xf>
    <xf numFmtId="0" fontId="0" fillId="0" borderId="51" xfId="33" applyFont="1" applyBorder="1" applyAlignment="1">
      <alignment wrapText="1"/>
      <protection/>
    </xf>
    <xf numFmtId="0" fontId="0" fillId="0" borderId="47" xfId="33" applyFont="1" applyBorder="1" applyAlignment="1">
      <alignment/>
      <protection/>
    </xf>
    <xf numFmtId="0" fontId="3" fillId="0" borderId="18" xfId="0" applyFont="1" applyBorder="1" applyAlignment="1">
      <alignment horizontal="distributed"/>
    </xf>
    <xf numFmtId="0" fontId="3" fillId="0" borderId="62" xfId="33" applyFont="1" applyBorder="1" applyAlignment="1">
      <alignment horizontal="left" vertical="center" wrapText="1"/>
      <protection/>
    </xf>
    <xf numFmtId="0" fontId="3" fillId="0" borderId="76" xfId="33" applyFont="1" applyBorder="1" applyAlignment="1">
      <alignment horizontal="left" vertical="center"/>
      <protection/>
    </xf>
    <xf numFmtId="0" fontId="62" fillId="0" borderId="0" xfId="33" applyFont="1" applyBorder="1" applyAlignment="1">
      <alignment horizontal="center" vertical="center"/>
      <protection/>
    </xf>
    <xf numFmtId="0" fontId="0" fillId="0" borderId="18" xfId="34" applyBorder="1" applyAlignment="1">
      <alignment horizontal="center" vertical="center"/>
      <protection/>
    </xf>
    <xf numFmtId="0" fontId="3" fillId="0" borderId="81" xfId="34" applyFont="1" applyBorder="1" applyAlignment="1">
      <alignment horizontal="center" vertical="center" wrapText="1"/>
      <protection/>
    </xf>
    <xf numFmtId="0" fontId="0" fillId="0" borderId="20" xfId="34" applyBorder="1" applyAlignment="1">
      <alignment horizontal="center" vertical="center" wrapText="1"/>
      <protection/>
    </xf>
    <xf numFmtId="0" fontId="3" fillId="0" borderId="65" xfId="34" applyFont="1" applyBorder="1" applyAlignment="1">
      <alignment horizontal="center" vertical="center" wrapText="1"/>
      <protection/>
    </xf>
    <xf numFmtId="0" fontId="0" fillId="0" borderId="68" xfId="34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vertical="center"/>
      <protection/>
    </xf>
    <xf numFmtId="0" fontId="3" fillId="0" borderId="17" xfId="34" applyFont="1" applyBorder="1" applyAlignment="1">
      <alignment horizontal="center" vertical="center"/>
      <protection/>
    </xf>
    <xf numFmtId="0" fontId="3" fillId="0" borderId="18" xfId="34" applyFont="1" applyBorder="1" applyAlignment="1">
      <alignment horizontal="center" vertical="center"/>
      <protection/>
    </xf>
    <xf numFmtId="0" fontId="6" fillId="0" borderId="57" xfId="34" applyFont="1" applyBorder="1" applyAlignment="1">
      <alignment horizontal="left" vertical="center" wrapText="1"/>
      <protection/>
    </xf>
    <xf numFmtId="0" fontId="6" fillId="0" borderId="20" xfId="34" applyFont="1" applyBorder="1" applyAlignment="1">
      <alignment horizontal="left" vertical="center"/>
      <protection/>
    </xf>
    <xf numFmtId="0" fontId="6" fillId="0" borderId="17" xfId="34" applyFont="1" applyBorder="1" applyAlignment="1">
      <alignment horizontal="left" vertical="center" wrapText="1"/>
      <protection/>
    </xf>
    <xf numFmtId="0" fontId="6" fillId="0" borderId="18" xfId="34" applyFont="1" applyBorder="1" applyAlignment="1">
      <alignment horizontal="left" vertical="center" wrapText="1"/>
      <protection/>
    </xf>
    <xf numFmtId="0" fontId="0" fillId="0" borderId="81" xfId="34" applyBorder="1" applyAlignment="1">
      <alignment horizontal="center" vertical="center" textRotation="255"/>
      <protection/>
    </xf>
    <xf numFmtId="0" fontId="0" fillId="0" borderId="65" xfId="34" applyBorder="1" applyAlignment="1">
      <alignment horizontal="center" vertical="center" textRotation="255"/>
      <protection/>
    </xf>
    <xf numFmtId="0" fontId="0" fillId="0" borderId="77" xfId="34" applyBorder="1" applyAlignment="1">
      <alignment horizontal="center" vertical="center" textRotation="255"/>
      <protection/>
    </xf>
    <xf numFmtId="0" fontId="0" fillId="0" borderId="20" xfId="34" applyBorder="1" applyAlignment="1">
      <alignment horizontal="center" vertical="center" textRotation="255" wrapText="1"/>
      <protection/>
    </xf>
    <xf numFmtId="0" fontId="0" fillId="0" borderId="68" xfId="34" applyBorder="1" applyAlignment="1">
      <alignment horizontal="center" vertical="center" textRotation="255" wrapText="1"/>
      <protection/>
    </xf>
    <xf numFmtId="0" fontId="0" fillId="0" borderId="14" xfId="34" applyBorder="1" applyAlignment="1">
      <alignment horizontal="center" vertical="center" textRotation="255" wrapText="1"/>
      <protection/>
    </xf>
    <xf numFmtId="0" fontId="6" fillId="0" borderId="18" xfId="34" applyFont="1" applyBorder="1" applyAlignment="1">
      <alignment horizontal="left" vertical="center"/>
      <protection/>
    </xf>
    <xf numFmtId="0" fontId="0" fillId="0" borderId="68" xfId="34" applyBorder="1" applyAlignment="1">
      <alignment horizontal="center" vertical="center" textRotation="255"/>
      <protection/>
    </xf>
    <xf numFmtId="0" fontId="0" fillId="0" borderId="14" xfId="34" applyBorder="1" applyAlignment="1">
      <alignment horizontal="center" vertical="center" textRotation="255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0" fillId="0" borderId="10" xfId="34" applyBorder="1" applyAlignment="1">
      <alignment horizontal="center" vertical="center" wrapText="1"/>
      <protection/>
    </xf>
    <xf numFmtId="0" fontId="0" fillId="0" borderId="17" xfId="34" applyBorder="1" applyAlignment="1">
      <alignment horizontal="distributed" vertical="center"/>
      <protection/>
    </xf>
    <xf numFmtId="0" fontId="0" fillId="0" borderId="18" xfId="34" applyBorder="1" applyAlignment="1">
      <alignment horizontal="distributed" vertical="center"/>
      <protection/>
    </xf>
    <xf numFmtId="0" fontId="0" fillId="0" borderId="26" xfId="34" applyBorder="1" applyAlignment="1">
      <alignment horizontal="center" vertical="center" textRotation="255"/>
      <protection/>
    </xf>
    <xf numFmtId="0" fontId="11" fillId="0" borderId="17" xfId="34" applyFont="1" applyBorder="1" applyAlignment="1">
      <alignment horizontal="distributed" vertical="center"/>
      <protection/>
    </xf>
    <xf numFmtId="0" fontId="0" fillId="0" borderId="18" xfId="34" applyBorder="1" applyAlignment="1">
      <alignment horizontal="distributed" vertical="center"/>
      <protection/>
    </xf>
    <xf numFmtId="0" fontId="2" fillId="0" borderId="57" xfId="34" applyFont="1" applyBorder="1" applyAlignment="1">
      <alignment horizontal="center" vertical="center" wrapText="1"/>
      <protection/>
    </xf>
    <xf numFmtId="0" fontId="0" fillId="0" borderId="30" xfId="34" applyBorder="1" applyAlignment="1">
      <alignment horizontal="center" vertical="center" wrapText="1"/>
      <protection/>
    </xf>
    <xf numFmtId="0" fontId="0" fillId="0" borderId="30" xfId="34" applyBorder="1" applyAlignment="1">
      <alignment horizontal="center" vertical="center"/>
      <protection/>
    </xf>
    <xf numFmtId="0" fontId="0" fillId="0" borderId="68" xfId="34" applyBorder="1" applyAlignment="1">
      <alignment horizontal="center" vertical="center"/>
      <protection/>
    </xf>
    <xf numFmtId="0" fontId="0" fillId="0" borderId="17" xfId="34" applyBorder="1" applyAlignment="1">
      <alignment horizontal="distributed" vertical="center"/>
      <protection/>
    </xf>
    <xf numFmtId="0" fontId="0" fillId="0" borderId="18" xfId="34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0" fillId="0" borderId="0" xfId="34" applyAlignment="1">
      <alignment horizontal="center" vertical="center"/>
      <protection/>
    </xf>
    <xf numFmtId="0" fontId="0" fillId="0" borderId="75" xfId="34" applyBorder="1" applyAlignment="1">
      <alignment horizontal="distributed" vertical="center"/>
      <protection/>
    </xf>
    <xf numFmtId="0" fontId="0" fillId="0" borderId="38" xfId="34" applyBorder="1" applyAlignment="1">
      <alignment horizontal="distributed" vertical="center"/>
      <protection/>
    </xf>
    <xf numFmtId="0" fontId="0" fillId="0" borderId="76" xfId="34" applyBorder="1" applyAlignment="1">
      <alignment horizontal="distributed" vertical="center"/>
      <protection/>
    </xf>
    <xf numFmtId="0" fontId="0" fillId="0" borderId="77" xfId="34" applyBorder="1" applyAlignment="1">
      <alignment horizontal="distributed" vertical="center"/>
      <protection/>
    </xf>
    <xf numFmtId="0" fontId="0" fillId="0" borderId="56" xfId="34" applyBorder="1" applyAlignment="1">
      <alignment horizontal="distributed" vertical="center"/>
      <protection/>
    </xf>
    <xf numFmtId="0" fontId="0" fillId="0" borderId="14" xfId="34" applyBorder="1" applyAlignment="1">
      <alignment horizontal="distributed" vertical="center"/>
      <protection/>
    </xf>
    <xf numFmtId="0" fontId="0" fillId="0" borderId="42" xfId="34" applyBorder="1" applyAlignment="1">
      <alignment horizontal="distributed" vertical="center"/>
      <protection/>
    </xf>
    <xf numFmtId="0" fontId="0" fillId="0" borderId="36" xfId="34" applyBorder="1" applyAlignment="1">
      <alignment horizontal="distributed" vertical="center"/>
      <protection/>
    </xf>
    <xf numFmtId="0" fontId="23" fillId="0" borderId="17" xfId="36" applyFont="1" applyBorder="1" applyAlignment="1">
      <alignment horizontal="center" vertical="center" wrapText="1"/>
      <protection/>
    </xf>
    <xf numFmtId="0" fontId="23" fillId="0" borderId="18" xfId="36" applyFont="1" applyBorder="1" applyAlignment="1">
      <alignment horizontal="center" vertical="center" wrapText="1"/>
      <protection/>
    </xf>
    <xf numFmtId="0" fontId="31" fillId="34" borderId="16" xfId="36" applyFont="1" applyFill="1" applyBorder="1" applyAlignment="1">
      <alignment vertical="center" wrapText="1"/>
      <protection/>
    </xf>
    <xf numFmtId="0" fontId="31" fillId="34" borderId="32" xfId="36" applyFont="1" applyFill="1" applyBorder="1" applyAlignment="1">
      <alignment vertical="center" wrapText="1"/>
      <protection/>
    </xf>
    <xf numFmtId="0" fontId="31" fillId="34" borderId="33" xfId="36" applyFont="1" applyFill="1" applyBorder="1" applyAlignment="1">
      <alignment vertical="center" wrapText="1"/>
      <protection/>
    </xf>
    <xf numFmtId="0" fontId="0" fillId="0" borderId="33" xfId="36" applyBorder="1" applyAlignment="1">
      <alignment vertical="center" wrapText="1"/>
      <protection/>
    </xf>
    <xf numFmtId="0" fontId="0" fillId="34" borderId="35" xfId="36" applyFill="1" applyBorder="1" applyAlignment="1">
      <alignment horizontal="center" vertical="center" wrapText="1"/>
      <protection/>
    </xf>
    <xf numFmtId="0" fontId="0" fillId="34" borderId="10" xfId="36" applyFill="1" applyBorder="1" applyAlignment="1">
      <alignment horizontal="center" vertical="center" wrapText="1"/>
      <protection/>
    </xf>
    <xf numFmtId="0" fontId="0" fillId="34" borderId="13" xfId="36" applyFill="1" applyBorder="1" applyAlignment="1">
      <alignment horizontal="center" vertical="center" wrapText="1"/>
      <protection/>
    </xf>
    <xf numFmtId="0" fontId="6" fillId="34" borderId="17" xfId="36" applyFont="1" applyFill="1" applyBorder="1" applyAlignment="1">
      <alignment horizontal="left" vertical="center" wrapText="1"/>
      <protection/>
    </xf>
    <xf numFmtId="0" fontId="6" fillId="34" borderId="18" xfId="36" applyFont="1" applyFill="1" applyBorder="1" applyAlignment="1">
      <alignment horizontal="left" vertical="center" wrapText="1"/>
      <protection/>
    </xf>
    <xf numFmtId="0" fontId="6" fillId="34" borderId="11" xfId="36" applyFont="1" applyFill="1" applyBorder="1" applyAlignment="1">
      <alignment horizontal="center" vertical="center" wrapText="1"/>
      <protection/>
    </xf>
    <xf numFmtId="0" fontId="6" fillId="34" borderId="10" xfId="36" applyFont="1" applyFill="1" applyBorder="1" applyAlignment="1">
      <alignment horizontal="center" vertical="center" wrapText="1"/>
      <protection/>
    </xf>
    <xf numFmtId="0" fontId="9" fillId="34" borderId="15" xfId="36" applyFont="1" applyFill="1" applyBorder="1" applyAlignment="1">
      <alignment horizontal="center" vertical="center" wrapText="1"/>
      <protection/>
    </xf>
    <xf numFmtId="0" fontId="6" fillId="34" borderId="43" xfId="36" applyFont="1" applyFill="1" applyBorder="1" applyAlignment="1">
      <alignment horizontal="center" vertical="center" wrapText="1"/>
      <protection/>
    </xf>
    <xf numFmtId="0" fontId="6" fillId="34" borderId="31" xfId="36" applyFont="1" applyFill="1" applyBorder="1" applyAlignment="1">
      <alignment horizontal="center" vertical="center" wrapText="1"/>
      <protection/>
    </xf>
    <xf numFmtId="0" fontId="9" fillId="34" borderId="31" xfId="36" applyFont="1" applyFill="1" applyBorder="1" applyAlignment="1">
      <alignment vertical="center" wrapText="1"/>
      <protection/>
    </xf>
    <xf numFmtId="0" fontId="23" fillId="0" borderId="55" xfId="36" applyFont="1" applyBorder="1" applyAlignment="1">
      <alignment horizontal="center" vertical="center" wrapText="1"/>
      <protection/>
    </xf>
    <xf numFmtId="0" fontId="18" fillId="0" borderId="18" xfId="36" applyFont="1" applyBorder="1" applyAlignment="1">
      <alignment horizontal="center" vertical="center"/>
      <protection/>
    </xf>
    <xf numFmtId="0" fontId="41" fillId="34" borderId="0" xfId="36" applyFont="1" applyFill="1" applyBorder="1" applyAlignment="1">
      <alignment horizontal="center" vertical="center" wrapText="1"/>
      <protection/>
    </xf>
    <xf numFmtId="0" fontId="28" fillId="34" borderId="0" xfId="36" applyFont="1" applyFill="1" applyBorder="1" applyAlignment="1">
      <alignment horizontal="center" vertical="center" wrapText="1"/>
      <protection/>
    </xf>
    <xf numFmtId="0" fontId="23" fillId="0" borderId="53" xfId="36" applyFont="1" applyBorder="1" applyAlignment="1">
      <alignment horizontal="center" vertical="center" wrapText="1"/>
      <protection/>
    </xf>
    <xf numFmtId="0" fontId="18" fillId="0" borderId="67" xfId="36" applyFont="1" applyBorder="1" applyAlignment="1">
      <alignment horizontal="center" vertical="center"/>
      <protection/>
    </xf>
    <xf numFmtId="0" fontId="6" fillId="34" borderId="15" xfId="36" applyFont="1" applyFill="1" applyBorder="1" applyAlignment="1">
      <alignment horizontal="center" vertical="center" wrapText="1"/>
      <protection/>
    </xf>
    <xf numFmtId="0" fontId="54" fillId="34" borderId="73" xfId="36" applyFont="1" applyFill="1" applyBorder="1" applyAlignment="1">
      <alignment horizontal="center" vertical="center" wrapText="1"/>
      <protection/>
    </xf>
    <xf numFmtId="0" fontId="28" fillId="34" borderId="73" xfId="36" applyFont="1" applyFill="1" applyBorder="1" applyAlignment="1">
      <alignment horizontal="center" vertical="center" wrapText="1"/>
      <protection/>
    </xf>
    <xf numFmtId="0" fontId="16" fillId="34" borderId="70" xfId="36" applyFont="1" applyFill="1" applyBorder="1" applyAlignment="1">
      <alignment horizontal="center" vertical="center" wrapText="1"/>
      <protection/>
    </xf>
    <xf numFmtId="0" fontId="6" fillId="34" borderId="23" xfId="36" applyFont="1" applyFill="1" applyBorder="1" applyAlignment="1">
      <alignment horizontal="center" vertical="center" wrapText="1"/>
      <protection/>
    </xf>
    <xf numFmtId="0" fontId="6" fillId="34" borderId="50" xfId="36" applyFont="1" applyFill="1" applyBorder="1" applyAlignment="1">
      <alignment horizontal="center" vertical="center" textRotation="255" wrapText="1"/>
      <protection/>
    </xf>
    <xf numFmtId="0" fontId="0" fillId="0" borderId="66" xfId="36" applyBorder="1" applyAlignment="1">
      <alignment horizontal="center" vertical="center" textRotation="255" wrapText="1"/>
      <protection/>
    </xf>
    <xf numFmtId="0" fontId="0" fillId="0" borderId="65" xfId="36" applyBorder="1" applyAlignment="1">
      <alignment horizontal="center" vertical="center" textRotation="255" wrapText="1"/>
      <protection/>
    </xf>
    <xf numFmtId="0" fontId="0" fillId="0" borderId="82" xfId="36" applyBorder="1" applyAlignment="1">
      <alignment horizontal="center" vertical="center" textRotation="255" wrapText="1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6" fillId="34" borderId="75" xfId="36" applyFont="1" applyFill="1" applyBorder="1" applyAlignment="1">
      <alignment horizontal="center" vertical="center" wrapText="1"/>
      <protection/>
    </xf>
    <xf numFmtId="0" fontId="9" fillId="34" borderId="38" xfId="36" applyFont="1" applyFill="1" applyBorder="1" applyAlignment="1">
      <alignment horizontal="center" vertical="center" wrapText="1"/>
      <protection/>
    </xf>
    <xf numFmtId="0" fontId="9" fillId="34" borderId="76" xfId="36" applyFont="1" applyFill="1" applyBorder="1" applyAlignment="1">
      <alignment horizontal="center" vertical="center" wrapText="1"/>
      <protection/>
    </xf>
    <xf numFmtId="0" fontId="9" fillId="34" borderId="77" xfId="36" applyFont="1" applyFill="1" applyBorder="1" applyAlignment="1">
      <alignment horizontal="center" vertical="center" wrapText="1"/>
      <protection/>
    </xf>
    <xf numFmtId="0" fontId="9" fillId="34" borderId="56" xfId="36" applyFont="1" applyFill="1" applyBorder="1" applyAlignment="1">
      <alignment horizontal="center" vertical="center" wrapText="1"/>
      <protection/>
    </xf>
    <xf numFmtId="0" fontId="9" fillId="34" borderId="14" xfId="36" applyFont="1" applyFill="1" applyBorder="1" applyAlignment="1">
      <alignment horizontal="center" vertical="center" wrapText="1"/>
      <protection/>
    </xf>
    <xf numFmtId="0" fontId="6" fillId="34" borderId="59" xfId="36" applyFont="1" applyFill="1" applyBorder="1" applyAlignment="1">
      <alignment horizontal="center" vertical="center" wrapText="1"/>
      <protection/>
    </xf>
    <xf numFmtId="0" fontId="9" fillId="34" borderId="18" xfId="36" applyFont="1" applyFill="1" applyBorder="1" applyAlignment="1">
      <alignment horizontal="center" vertical="center" wrapText="1"/>
      <protection/>
    </xf>
    <xf numFmtId="0" fontId="16" fillId="34" borderId="17" xfId="36" applyFont="1" applyFill="1" applyBorder="1" applyAlignment="1">
      <alignment horizontal="center" vertical="center" wrapText="1"/>
      <protection/>
    </xf>
    <xf numFmtId="0" fontId="0" fillId="34" borderId="18" xfId="36" applyFill="1" applyBorder="1" applyAlignment="1">
      <alignment horizontal="center" vertical="center" wrapText="1"/>
      <protection/>
    </xf>
    <xf numFmtId="0" fontId="11" fillId="34" borderId="35" xfId="36" applyFont="1" applyFill="1" applyBorder="1" applyAlignment="1">
      <alignment horizontal="center" vertical="center" wrapText="1"/>
      <protection/>
    </xf>
    <xf numFmtId="0" fontId="11" fillId="34" borderId="10" xfId="36" applyFont="1" applyFill="1" applyBorder="1" applyAlignment="1">
      <alignment horizontal="center" vertical="center" wrapText="1"/>
      <protection/>
    </xf>
    <xf numFmtId="0" fontId="12" fillId="34" borderId="10" xfId="36" applyFont="1" applyFill="1" applyBorder="1" applyAlignment="1">
      <alignment horizontal="center" vertical="center" wrapText="1"/>
      <protection/>
    </xf>
    <xf numFmtId="0" fontId="12" fillId="34" borderId="13" xfId="36" applyFont="1" applyFill="1" applyBorder="1" applyAlignment="1">
      <alignment horizontal="center" vertical="center" wrapText="1"/>
      <protection/>
    </xf>
    <xf numFmtId="0" fontId="9" fillId="34" borderId="13" xfId="36" applyFont="1" applyFill="1" applyBorder="1" applyAlignment="1">
      <alignment horizontal="center" vertical="center" wrapText="1"/>
      <protection/>
    </xf>
    <xf numFmtId="0" fontId="6" fillId="34" borderId="45" xfId="36" applyFont="1" applyFill="1" applyBorder="1" applyAlignment="1">
      <alignment horizontal="center" vertical="center" wrapText="1"/>
      <protection/>
    </xf>
    <xf numFmtId="0" fontId="9" fillId="34" borderId="53" xfId="36" applyFont="1" applyFill="1" applyBorder="1" applyAlignment="1">
      <alignment horizontal="center" vertical="center" wrapText="1"/>
      <protection/>
    </xf>
    <xf numFmtId="0" fontId="11" fillId="0" borderId="15" xfId="36" applyFont="1" applyFill="1" applyBorder="1" applyAlignment="1">
      <alignment horizontal="center" vertical="center" wrapText="1"/>
      <protection/>
    </xf>
    <xf numFmtId="0" fontId="12" fillId="0" borderId="19" xfId="36" applyFont="1" applyFill="1" applyBorder="1" applyAlignment="1">
      <alignment horizontal="center" vertical="center" wrapText="1"/>
      <protection/>
    </xf>
    <xf numFmtId="0" fontId="12" fillId="0" borderId="15" xfId="36" applyFont="1" applyFill="1" applyBorder="1" applyAlignment="1">
      <alignment horizontal="center" vertical="center" wrapText="1"/>
      <protection/>
    </xf>
    <xf numFmtId="0" fontId="11" fillId="34" borderId="15" xfId="36" applyFont="1" applyFill="1" applyBorder="1" applyAlignment="1">
      <alignment horizontal="center" vertical="center" wrapText="1"/>
      <protection/>
    </xf>
    <xf numFmtId="0" fontId="12" fillId="34" borderId="15" xfId="36" applyFont="1" applyFill="1" applyBorder="1" applyAlignment="1">
      <alignment horizontal="center" vertical="center" wrapText="1"/>
      <protection/>
    </xf>
    <xf numFmtId="0" fontId="6" fillId="34" borderId="17" xfId="36" applyFont="1" applyFill="1" applyBorder="1" applyAlignment="1">
      <alignment horizontal="center" vertical="center" wrapText="1"/>
      <protection/>
    </xf>
    <xf numFmtId="0" fontId="9" fillId="34" borderId="18" xfId="36" applyFont="1" applyFill="1" applyBorder="1" applyAlignment="1">
      <alignment vertical="center" wrapText="1"/>
      <protection/>
    </xf>
    <xf numFmtId="0" fontId="6" fillId="34" borderId="62" xfId="36" applyFont="1" applyFill="1" applyBorder="1" applyAlignment="1">
      <alignment horizontal="center" vertical="center" wrapText="1"/>
      <protection/>
    </xf>
    <xf numFmtId="0" fontId="9" fillId="34" borderId="38" xfId="36" applyFont="1" applyFill="1" applyBorder="1" applyAlignment="1">
      <alignment vertical="center" wrapText="1"/>
      <protection/>
    </xf>
    <xf numFmtId="0" fontId="9" fillId="34" borderId="76" xfId="36" applyFont="1" applyFill="1" applyBorder="1" applyAlignment="1">
      <alignment vertical="center" wrapText="1"/>
      <protection/>
    </xf>
    <xf numFmtId="0" fontId="9" fillId="34" borderId="19" xfId="36" applyFont="1" applyFill="1" applyBorder="1" applyAlignment="1">
      <alignment vertical="center" wrapText="1"/>
      <protection/>
    </xf>
    <xf numFmtId="0" fontId="9" fillId="34" borderId="56" xfId="36" applyFont="1" applyFill="1" applyBorder="1" applyAlignment="1">
      <alignment vertical="center" wrapText="1"/>
      <protection/>
    </xf>
    <xf numFmtId="0" fontId="9" fillId="34" borderId="14" xfId="36" applyFont="1" applyFill="1" applyBorder="1" applyAlignment="1">
      <alignment vertical="center" wrapText="1"/>
      <protection/>
    </xf>
    <xf numFmtId="0" fontId="23" fillId="0" borderId="45" xfId="36" applyFont="1" applyBorder="1" applyAlignment="1">
      <alignment horizontal="center" vertical="center" wrapText="1"/>
      <protection/>
    </xf>
    <xf numFmtId="0" fontId="23" fillId="0" borderId="67" xfId="36" applyFont="1" applyBorder="1" applyAlignment="1">
      <alignment horizontal="center" vertical="center" wrapText="1"/>
      <protection/>
    </xf>
    <xf numFmtId="0" fontId="23" fillId="0" borderId="30" xfId="36" applyFont="1" applyBorder="1" applyAlignment="1">
      <alignment horizontal="center" vertical="center" wrapText="1"/>
      <protection/>
    </xf>
    <xf numFmtId="0" fontId="23" fillId="0" borderId="68" xfId="36" applyFont="1" applyBorder="1" applyAlignment="1">
      <alignment horizontal="center" vertical="center" wrapText="1"/>
      <protection/>
    </xf>
    <xf numFmtId="0" fontId="23" fillId="0" borderId="17" xfId="36" applyFont="1" applyBorder="1" applyAlignment="1">
      <alignment horizontal="center" vertical="center"/>
      <protection/>
    </xf>
    <xf numFmtId="0" fontId="23" fillId="0" borderId="18" xfId="36" applyFont="1" applyBorder="1" applyAlignment="1">
      <alignment horizontal="center" vertical="center"/>
      <protection/>
    </xf>
    <xf numFmtId="0" fontId="6" fillId="34" borderId="77" xfId="36" applyFont="1" applyFill="1" applyBorder="1" applyAlignment="1">
      <alignment horizontal="center" vertical="center" wrapText="1"/>
      <protection/>
    </xf>
    <xf numFmtId="0" fontId="0" fillId="34" borderId="56" xfId="36" applyFill="1" applyBorder="1" applyAlignment="1">
      <alignment vertical="center" wrapText="1"/>
      <protection/>
    </xf>
    <xf numFmtId="0" fontId="0" fillId="34" borderId="14" xfId="36" applyFill="1" applyBorder="1" applyAlignment="1">
      <alignment vertical="center" wrapText="1"/>
      <protection/>
    </xf>
    <xf numFmtId="0" fontId="6" fillId="34" borderId="17" xfId="36" applyFont="1" applyFill="1" applyBorder="1" applyAlignment="1">
      <alignment horizontal="left" vertical="center"/>
      <protection/>
    </xf>
    <xf numFmtId="0" fontId="6" fillId="34" borderId="18" xfId="36" applyFont="1" applyFill="1" applyBorder="1" applyAlignment="1">
      <alignment horizontal="left" vertical="center"/>
      <protection/>
    </xf>
    <xf numFmtId="0" fontId="6" fillId="34" borderId="48" xfId="36" applyFont="1" applyFill="1" applyBorder="1" applyAlignment="1">
      <alignment horizontal="left" vertical="center" wrapText="1"/>
      <protection/>
    </xf>
    <xf numFmtId="0" fontId="9" fillId="34" borderId="31" xfId="36" applyFont="1" applyFill="1" applyBorder="1" applyAlignment="1">
      <alignment horizontal="left" vertical="center" wrapText="1"/>
      <protection/>
    </xf>
    <xf numFmtId="0" fontId="1" fillId="34" borderId="81" xfId="36" applyFont="1" applyFill="1" applyBorder="1" applyAlignment="1">
      <alignment horizontal="center" vertical="center" wrapText="1"/>
      <protection/>
    </xf>
    <xf numFmtId="0" fontId="9" fillId="34" borderId="65" xfId="36" applyFont="1" applyFill="1" applyBorder="1" applyAlignment="1">
      <alignment horizontal="center" vertical="center" wrapText="1"/>
      <protection/>
    </xf>
    <xf numFmtId="0" fontId="0" fillId="0" borderId="82" xfId="36" applyBorder="1" applyAlignment="1">
      <alignment horizontal="center" vertical="center"/>
      <protection/>
    </xf>
    <xf numFmtId="0" fontId="0" fillId="0" borderId="10" xfId="36" applyBorder="1" applyAlignment="1">
      <alignment vertical="center" wrapText="1"/>
      <protection/>
    </xf>
    <xf numFmtId="0" fontId="0" fillId="0" borderId="13" xfId="36" applyBorder="1" applyAlignment="1">
      <alignment vertical="center"/>
      <protection/>
    </xf>
    <xf numFmtId="0" fontId="0" fillId="34" borderId="11" xfId="36" applyFill="1" applyBorder="1" applyAlignment="1">
      <alignment horizontal="center" vertical="center" wrapText="1"/>
      <protection/>
    </xf>
    <xf numFmtId="0" fontId="0" fillId="0" borderId="12" xfId="36" applyBorder="1" applyAlignment="1">
      <alignment horizontal="center" vertical="center" wrapText="1"/>
      <protection/>
    </xf>
    <xf numFmtId="0" fontId="0" fillId="0" borderId="13" xfId="36" applyBorder="1" applyAlignment="1">
      <alignment horizontal="center" vertical="center"/>
      <protection/>
    </xf>
    <xf numFmtId="196" fontId="0" fillId="34" borderId="17" xfId="36" applyNumberFormat="1" applyFill="1" applyBorder="1" applyAlignment="1">
      <alignment horizontal="left" vertical="center"/>
      <protection/>
    </xf>
    <xf numFmtId="0" fontId="0" fillId="0" borderId="18" xfId="36" applyBorder="1" applyAlignment="1">
      <alignment vertical="center"/>
      <protection/>
    </xf>
    <xf numFmtId="0" fontId="39" fillId="0" borderId="0" xfId="33" applyFont="1" applyBorder="1" applyAlignment="1">
      <alignment horizontal="center" vertical="center"/>
      <protection/>
    </xf>
    <xf numFmtId="0" fontId="31" fillId="34" borderId="70" xfId="36" applyFont="1" applyFill="1" applyBorder="1" applyAlignment="1">
      <alignment vertical="center" wrapText="1"/>
      <protection/>
    </xf>
    <xf numFmtId="0" fontId="31" fillId="34" borderId="25" xfId="36" applyFont="1" applyFill="1" applyBorder="1" applyAlignment="1">
      <alignment vertical="center" wrapText="1"/>
      <protection/>
    </xf>
    <xf numFmtId="0" fontId="6" fillId="34" borderId="10" xfId="36" applyFont="1" applyFill="1" applyBorder="1" applyAlignment="1">
      <alignment horizontal="center" vertical="center" textRotation="255" wrapText="1"/>
      <protection/>
    </xf>
    <xf numFmtId="0" fontId="6" fillId="34" borderId="13" xfId="36" applyFont="1" applyFill="1" applyBorder="1" applyAlignment="1">
      <alignment horizontal="center" vertical="center" textRotation="255" wrapText="1"/>
      <protection/>
    </xf>
    <xf numFmtId="0" fontId="6" fillId="34" borderId="19" xfId="36" applyFont="1" applyFill="1" applyBorder="1" applyAlignment="1">
      <alignment horizontal="left" vertical="center" wrapText="1"/>
      <protection/>
    </xf>
    <xf numFmtId="0" fontId="6" fillId="34" borderId="14" xfId="36" applyFont="1" applyFill="1" applyBorder="1" applyAlignment="1">
      <alignment horizontal="left" vertical="center" wrapText="1"/>
      <protection/>
    </xf>
    <xf numFmtId="0" fontId="9" fillId="34" borderId="11" xfId="36" applyFont="1" applyFill="1" applyBorder="1" applyAlignment="1">
      <alignment horizontal="center" vertical="center"/>
      <protection/>
    </xf>
    <xf numFmtId="0" fontId="0" fillId="0" borderId="10" xfId="36" applyBorder="1" applyAlignment="1">
      <alignment horizontal="center" vertical="center"/>
      <protection/>
    </xf>
    <xf numFmtId="0" fontId="0" fillId="34" borderId="16" xfId="36" applyFill="1" applyBorder="1" applyAlignment="1">
      <alignment horizontal="left" vertical="center" wrapText="1"/>
      <protection/>
    </xf>
    <xf numFmtId="0" fontId="0" fillId="34" borderId="23" xfId="36" applyFill="1" applyBorder="1" applyAlignment="1">
      <alignment horizontal="left" vertical="center" wrapText="1"/>
      <protection/>
    </xf>
    <xf numFmtId="0" fontId="16" fillId="34" borderId="79" xfId="36" applyFont="1" applyFill="1" applyBorder="1" applyAlignment="1">
      <alignment horizontal="center" vertical="center" wrapText="1"/>
      <protection/>
    </xf>
    <xf numFmtId="0" fontId="0" fillId="0" borderId="80" xfId="36" applyBorder="1" applyAlignment="1">
      <alignment horizontal="center" vertical="center"/>
      <protection/>
    </xf>
    <xf numFmtId="0" fontId="0" fillId="0" borderId="64" xfId="36" applyBorder="1" applyAlignment="1">
      <alignment horizontal="center" vertical="center"/>
      <protection/>
    </xf>
    <xf numFmtId="0" fontId="6" fillId="34" borderId="78" xfId="36" applyFont="1" applyFill="1" applyBorder="1" applyAlignment="1">
      <alignment horizontal="center" vertical="center" wrapText="1"/>
      <protection/>
    </xf>
    <xf numFmtId="0" fontId="6" fillId="34" borderId="66" xfId="36" applyFont="1" applyFill="1" applyBorder="1" applyAlignment="1">
      <alignment horizontal="center" vertical="center" wrapText="1"/>
      <protection/>
    </xf>
    <xf numFmtId="0" fontId="6" fillId="34" borderId="74" xfId="36" applyFont="1" applyFill="1" applyBorder="1" applyAlignment="1">
      <alignment horizontal="center" vertical="center" wrapText="1"/>
      <protection/>
    </xf>
    <xf numFmtId="0" fontId="6" fillId="34" borderId="35" xfId="36" applyFont="1" applyFill="1" applyBorder="1" applyAlignment="1">
      <alignment horizontal="center" vertical="center" textRotation="255" wrapText="1"/>
      <protection/>
    </xf>
    <xf numFmtId="0" fontId="0" fillId="0" borderId="10" xfId="38" applyBorder="1" applyAlignment="1">
      <alignment horizontal="center" vertical="center" textRotation="255" wrapText="1"/>
      <protection/>
    </xf>
    <xf numFmtId="0" fontId="0" fillId="0" borderId="13" xfId="38" applyBorder="1" applyAlignment="1">
      <alignment horizontal="center" vertical="center" textRotation="255" wrapText="1"/>
      <protection/>
    </xf>
    <xf numFmtId="0" fontId="0" fillId="34" borderId="33" xfId="36" applyFill="1" applyBorder="1" applyAlignment="1">
      <alignment vertical="center" wrapText="1"/>
      <protection/>
    </xf>
    <xf numFmtId="0" fontId="0" fillId="34" borderId="84" xfId="36" applyFill="1" applyBorder="1" applyAlignment="1">
      <alignment vertical="center" wrapText="1"/>
      <protection/>
    </xf>
    <xf numFmtId="0" fontId="0" fillId="34" borderId="15" xfId="36" applyFill="1" applyBorder="1" applyAlignment="1">
      <alignment horizontal="center" vertical="center" wrapText="1"/>
      <protection/>
    </xf>
    <xf numFmtId="0" fontId="6" fillId="34" borderId="12" xfId="36" applyFont="1" applyFill="1" applyBorder="1" applyAlignment="1">
      <alignment horizontal="center" vertical="center" wrapText="1"/>
      <protection/>
    </xf>
    <xf numFmtId="0" fontId="0" fillId="0" borderId="12" xfId="36" applyBorder="1" applyAlignment="1">
      <alignment vertical="center" wrapText="1"/>
      <protection/>
    </xf>
    <xf numFmtId="0" fontId="0" fillId="0" borderId="12" xfId="36" applyBorder="1" applyAlignment="1">
      <alignment vertical="center"/>
      <protection/>
    </xf>
    <xf numFmtId="0" fontId="0" fillId="34" borderId="12" xfId="36" applyFill="1" applyBorder="1" applyAlignment="1">
      <alignment horizontal="center" vertical="center" wrapText="1"/>
      <protection/>
    </xf>
    <xf numFmtId="0" fontId="0" fillId="0" borderId="12" xfId="36" applyBorder="1" applyAlignment="1">
      <alignment horizontal="center" vertical="center"/>
      <protection/>
    </xf>
    <xf numFmtId="0" fontId="9" fillId="34" borderId="12" xfId="36" applyFont="1" applyFill="1" applyBorder="1" applyAlignment="1">
      <alignment horizontal="center" vertical="center"/>
      <protection/>
    </xf>
    <xf numFmtId="0" fontId="0" fillId="34" borderId="36" xfId="36" applyFill="1" applyBorder="1" applyAlignment="1">
      <alignment horizontal="left" vertical="center" wrapText="1"/>
      <protection/>
    </xf>
    <xf numFmtId="0" fontId="6" fillId="34" borderId="12" xfId="36" applyFont="1" applyFill="1" applyBorder="1" applyAlignment="1">
      <alignment horizontal="left" vertical="center" wrapText="1"/>
      <protection/>
    </xf>
    <xf numFmtId="0" fontId="9" fillId="34" borderId="12" xfId="36" applyFont="1" applyFill="1" applyBorder="1" applyAlignment="1">
      <alignment horizontal="left" vertical="center" wrapText="1"/>
      <protection/>
    </xf>
    <xf numFmtId="0" fontId="16" fillId="34" borderId="44" xfId="36" applyFont="1" applyFill="1" applyBorder="1" applyAlignment="1">
      <alignment horizontal="center" vertical="center" wrapText="1"/>
      <protection/>
    </xf>
    <xf numFmtId="0" fontId="0" fillId="0" borderId="22" xfId="36" applyBorder="1" applyAlignment="1">
      <alignment horizontal="center" vertical="center"/>
      <protection/>
    </xf>
    <xf numFmtId="196" fontId="0" fillId="34" borderId="12" xfId="36" applyNumberFormat="1" applyFill="1" applyBorder="1" applyAlignment="1">
      <alignment horizontal="left" vertical="center"/>
      <protection/>
    </xf>
    <xf numFmtId="0" fontId="0" fillId="34" borderId="12" xfId="36" applyFill="1" applyBorder="1" applyAlignment="1">
      <alignment horizontal="left" vertical="center"/>
      <protection/>
    </xf>
    <xf numFmtId="0" fontId="31" fillId="34" borderId="36" xfId="36" applyFont="1" applyFill="1" applyBorder="1" applyAlignment="1">
      <alignment vertical="center" wrapText="1"/>
      <protection/>
    </xf>
    <xf numFmtId="0" fontId="0" fillId="0" borderId="36" xfId="36" applyBorder="1" applyAlignment="1">
      <alignment vertical="center" wrapText="1"/>
      <protection/>
    </xf>
    <xf numFmtId="0" fontId="6" fillId="34" borderId="26" xfId="36" applyFont="1" applyFill="1" applyBorder="1" applyAlignment="1">
      <alignment horizontal="center" vertical="center" wrapText="1"/>
      <protection/>
    </xf>
    <xf numFmtId="0" fontId="6" fillId="34" borderId="12" xfId="36" applyFont="1" applyFill="1" applyBorder="1" applyAlignment="1">
      <alignment horizontal="center" vertical="center" textRotation="255" wrapText="1"/>
      <protection/>
    </xf>
    <xf numFmtId="0" fontId="32" fillId="34" borderId="36" xfId="36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 vertical="center" textRotation="255" wrapText="1"/>
    </xf>
    <xf numFmtId="0" fontId="0" fillId="34" borderId="36" xfId="36" applyFill="1" applyBorder="1" applyAlignment="1">
      <alignment vertical="center" wrapText="1"/>
      <protection/>
    </xf>
    <xf numFmtId="0" fontId="11" fillId="34" borderId="12" xfId="36" applyFont="1" applyFill="1" applyBorder="1" applyAlignment="1">
      <alignment horizontal="center" vertical="center" wrapText="1"/>
      <protection/>
    </xf>
    <xf numFmtId="0" fontId="12" fillId="34" borderId="12" xfId="36" applyFont="1" applyFill="1" applyBorder="1" applyAlignment="1">
      <alignment horizontal="center" vertical="center" wrapText="1"/>
      <protection/>
    </xf>
    <xf numFmtId="0" fontId="23" fillId="0" borderId="12" xfId="36" applyFont="1" applyBorder="1" applyAlignment="1">
      <alignment horizontal="distributed" vertical="center" wrapText="1"/>
      <protection/>
    </xf>
    <xf numFmtId="0" fontId="18" fillId="0" borderId="12" xfId="36" applyFont="1" applyBorder="1" applyAlignment="1">
      <alignment horizontal="distributed" vertical="center"/>
      <protection/>
    </xf>
    <xf numFmtId="0" fontId="9" fillId="34" borderId="12" xfId="36" applyFont="1" applyFill="1" applyBorder="1" applyAlignment="1">
      <alignment horizontal="center" vertical="center" wrapText="1"/>
      <protection/>
    </xf>
    <xf numFmtId="0" fontId="6" fillId="34" borderId="28" xfId="36" applyFont="1" applyFill="1" applyBorder="1" applyAlignment="1">
      <alignment horizontal="center" vertical="center" wrapText="1"/>
      <protection/>
    </xf>
    <xf numFmtId="0" fontId="9" fillId="34" borderId="28" xfId="36" applyFont="1" applyFill="1" applyBorder="1" applyAlignment="1">
      <alignment horizontal="center" vertical="center" wrapText="1"/>
      <protection/>
    </xf>
    <xf numFmtId="0" fontId="16" fillId="34" borderId="42" xfId="36" applyFont="1" applyFill="1" applyBorder="1" applyAlignment="1">
      <alignment horizontal="center" vertical="center" wrapText="1"/>
      <protection/>
    </xf>
    <xf numFmtId="0" fontId="6" fillId="34" borderId="36" xfId="36" applyFont="1" applyFill="1" applyBorder="1" applyAlignment="1">
      <alignment horizontal="center" vertical="center" wrapText="1"/>
      <protection/>
    </xf>
    <xf numFmtId="0" fontId="11" fillId="0" borderId="12" xfId="36" applyFont="1" applyFill="1" applyBorder="1" applyAlignment="1">
      <alignment horizontal="center" vertical="center" wrapText="1"/>
      <protection/>
    </xf>
    <xf numFmtId="0" fontId="12" fillId="0" borderId="12" xfId="36" applyFont="1" applyFill="1" applyBorder="1" applyAlignment="1">
      <alignment horizontal="center" vertical="center" wrapText="1"/>
      <protection/>
    </xf>
    <xf numFmtId="0" fontId="9" fillId="34" borderId="12" xfId="36" applyFont="1" applyFill="1" applyBorder="1" applyAlignment="1">
      <alignment vertical="center" wrapText="1"/>
      <protection/>
    </xf>
    <xf numFmtId="0" fontId="6" fillId="34" borderId="54" xfId="36" applyFont="1" applyFill="1" applyBorder="1" applyAlignment="1">
      <alignment horizontal="center" vertical="center" wrapText="1"/>
      <protection/>
    </xf>
    <xf numFmtId="0" fontId="9" fillId="34" borderId="26" xfId="36" applyFont="1" applyFill="1" applyBorder="1" applyAlignment="1">
      <alignment horizontal="center" vertical="center" wrapText="1"/>
      <protection/>
    </xf>
    <xf numFmtId="0" fontId="9" fillId="34" borderId="28" xfId="36" applyFont="1" applyFill="1" applyBorder="1" applyAlignment="1">
      <alignment vertical="center" wrapText="1"/>
      <protection/>
    </xf>
    <xf numFmtId="0" fontId="6" fillId="34" borderId="26" xfId="36" applyFont="1" applyFill="1" applyBorder="1" applyAlignment="1">
      <alignment horizontal="center" vertical="center" textRotation="255" wrapText="1"/>
      <protection/>
    </xf>
    <xf numFmtId="0" fontId="0" fillId="0" borderId="26" xfId="36" applyBorder="1" applyAlignment="1">
      <alignment horizontal="center" vertical="center" textRotation="255" wrapText="1"/>
      <protection/>
    </xf>
    <xf numFmtId="0" fontId="0" fillId="34" borderId="12" xfId="36" applyFill="1" applyBorder="1" applyAlignment="1">
      <alignment vertical="center" wrapText="1"/>
      <protection/>
    </xf>
    <xf numFmtId="0" fontId="1" fillId="34" borderId="26" xfId="36" applyFont="1" applyFill="1" applyBorder="1" applyAlignment="1">
      <alignment horizontal="center" vertical="center" wrapText="1"/>
      <protection/>
    </xf>
    <xf numFmtId="0" fontId="0" fillId="0" borderId="26" xfId="36" applyBorder="1" applyAlignment="1">
      <alignment horizontal="center" vertical="center"/>
      <protection/>
    </xf>
    <xf numFmtId="0" fontId="23" fillId="0" borderId="12" xfId="36" applyFont="1" applyBorder="1" applyAlignment="1">
      <alignment horizontal="distributed" vertical="center"/>
      <protection/>
    </xf>
    <xf numFmtId="0" fontId="28" fillId="34" borderId="0" xfId="36" applyFont="1" applyFill="1" applyBorder="1" applyAlignment="1">
      <alignment horizontal="right" vertical="center" wrapText="1"/>
      <protection/>
    </xf>
    <xf numFmtId="0" fontId="15" fillId="34" borderId="0" xfId="36" applyFont="1" applyFill="1" applyBorder="1" applyAlignment="1">
      <alignment horizontal="center" vertical="center" wrapText="1"/>
      <protection/>
    </xf>
    <xf numFmtId="0" fontId="16" fillId="34" borderId="12" xfId="36" applyFont="1" applyFill="1" applyBorder="1" applyAlignment="1">
      <alignment horizontal="center" vertical="center" wrapText="1"/>
      <protection/>
    </xf>
    <xf numFmtId="0" fontId="6" fillId="34" borderId="12" xfId="35" applyFont="1" applyFill="1" applyBorder="1" applyAlignment="1">
      <alignment horizontal="center" vertical="center" wrapText="1"/>
      <protection/>
    </xf>
    <xf numFmtId="0" fontId="0" fillId="0" borderId="12" xfId="35" applyBorder="1" applyAlignment="1">
      <alignment vertical="center" wrapText="1"/>
      <protection/>
    </xf>
    <xf numFmtId="0" fontId="0" fillId="0" borderId="12" xfId="35" applyBorder="1" applyAlignment="1">
      <alignment vertical="center"/>
      <protection/>
    </xf>
    <xf numFmtId="0" fontId="11" fillId="34" borderId="12" xfId="35" applyFont="1" applyFill="1" applyBorder="1" applyAlignment="1">
      <alignment horizontal="center" vertical="center" wrapText="1"/>
      <protection/>
    </xf>
    <xf numFmtId="0" fontId="12" fillId="34" borderId="12" xfId="35" applyFont="1" applyFill="1" applyBorder="1" applyAlignment="1">
      <alignment horizontal="center" vertical="center" wrapText="1"/>
      <protection/>
    </xf>
    <xf numFmtId="0" fontId="0" fillId="34" borderId="12" xfId="35" applyFill="1" applyBorder="1" applyAlignment="1">
      <alignment horizontal="center" vertical="center" wrapText="1"/>
      <protection/>
    </xf>
    <xf numFmtId="0" fontId="0" fillId="0" borderId="11" xfId="35" applyBorder="1" applyAlignment="1">
      <alignment horizontal="center" vertical="center" wrapText="1"/>
      <protection/>
    </xf>
    <xf numFmtId="0" fontId="0" fillId="0" borderId="12" xfId="35" applyBorder="1" applyAlignment="1">
      <alignment horizontal="center" vertical="center"/>
      <protection/>
    </xf>
    <xf numFmtId="0" fontId="6" fillId="34" borderId="12" xfId="35" applyFont="1" applyFill="1" applyBorder="1" applyAlignment="1">
      <alignment horizontal="left" vertical="center" wrapText="1"/>
      <protection/>
    </xf>
    <xf numFmtId="0" fontId="0" fillId="34" borderId="12" xfId="35" applyFill="1" applyBorder="1" applyAlignment="1">
      <alignment horizontal="left" vertical="center" wrapText="1"/>
      <protection/>
    </xf>
    <xf numFmtId="0" fontId="9" fillId="34" borderId="12" xfId="35" applyFont="1" applyFill="1" applyBorder="1" applyAlignment="1">
      <alignment horizontal="left" vertical="center" wrapText="1"/>
      <protection/>
    </xf>
    <xf numFmtId="0" fontId="0" fillId="34" borderId="12" xfId="35" applyFill="1" applyBorder="1" applyAlignment="1">
      <alignment horizontal="left" vertical="center"/>
      <protection/>
    </xf>
    <xf numFmtId="0" fontId="1" fillId="34" borderId="12" xfId="35" applyFont="1" applyFill="1" applyBorder="1" applyAlignment="1">
      <alignment horizontal="center" vertical="center" textRotation="255" wrapText="1"/>
      <protection/>
    </xf>
    <xf numFmtId="0" fontId="1" fillId="0" borderId="12" xfId="35" applyFont="1" applyBorder="1" applyAlignment="1">
      <alignment horizontal="center" vertical="center" textRotation="255" wrapText="1"/>
      <protection/>
    </xf>
    <xf numFmtId="0" fontId="9" fillId="34" borderId="12" xfId="35" applyFont="1" applyFill="1" applyBorder="1" applyAlignment="1">
      <alignment horizontal="center" vertical="center" wrapText="1"/>
      <protection/>
    </xf>
    <xf numFmtId="0" fontId="16" fillId="34" borderId="44" xfId="35" applyFont="1" applyFill="1" applyBorder="1" applyAlignment="1">
      <alignment horizontal="center" vertical="center" wrapText="1"/>
      <protection/>
    </xf>
    <xf numFmtId="0" fontId="16" fillId="34" borderId="22" xfId="35" applyFont="1" applyFill="1" applyBorder="1" applyAlignment="1">
      <alignment horizontal="center" vertical="center" wrapText="1"/>
      <protection/>
    </xf>
    <xf numFmtId="0" fontId="16" fillId="34" borderId="13" xfId="35" applyFont="1" applyFill="1" applyBorder="1" applyAlignment="1">
      <alignment horizontal="center" vertical="center" wrapText="1"/>
      <protection/>
    </xf>
    <xf numFmtId="0" fontId="6" fillId="34" borderId="17" xfId="35" applyFont="1" applyFill="1" applyBorder="1" applyAlignment="1">
      <alignment horizontal="left" vertical="center" wrapText="1"/>
      <protection/>
    </xf>
    <xf numFmtId="0" fontId="6" fillId="34" borderId="18" xfId="35" applyFont="1" applyFill="1" applyBorder="1" applyAlignment="1">
      <alignment horizontal="left" vertical="center" wrapText="1"/>
      <protection/>
    </xf>
    <xf numFmtId="0" fontId="6" fillId="34" borderId="26" xfId="35" applyFont="1" applyFill="1" applyBorder="1" applyAlignment="1">
      <alignment horizontal="center" vertical="center" wrapText="1"/>
      <protection/>
    </xf>
    <xf numFmtId="0" fontId="6" fillId="34" borderId="15" xfId="35" applyFont="1" applyFill="1" applyBorder="1" applyAlignment="1">
      <alignment horizontal="center" vertical="center" wrapText="1"/>
      <protection/>
    </xf>
    <xf numFmtId="0" fontId="0" fillId="0" borderId="26" xfId="35" applyBorder="1" applyAlignment="1">
      <alignment horizontal="center" vertical="center" wrapText="1"/>
      <protection/>
    </xf>
    <xf numFmtId="0" fontId="6" fillId="0" borderId="12" xfId="35" applyFont="1" applyBorder="1" applyAlignment="1">
      <alignment horizontal="left" vertical="center" wrapText="1"/>
      <protection/>
    </xf>
    <xf numFmtId="0" fontId="1" fillId="34" borderId="26" xfId="35" applyFont="1" applyFill="1" applyBorder="1" applyAlignment="1">
      <alignment horizontal="center" vertical="center" wrapText="1"/>
      <protection/>
    </xf>
    <xf numFmtId="0" fontId="9" fillId="34" borderId="26" xfId="35" applyFont="1" applyFill="1" applyBorder="1" applyAlignment="1">
      <alignment horizontal="center" vertical="center" wrapText="1"/>
      <protection/>
    </xf>
    <xf numFmtId="0" fontId="0" fillId="0" borderId="26" xfId="35" applyBorder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0" fillId="0" borderId="0" xfId="35" applyAlignment="1">
      <alignment vertical="center"/>
      <protection/>
    </xf>
    <xf numFmtId="0" fontId="6" fillId="34" borderId="26" xfId="35" applyFont="1" applyFill="1" applyBorder="1" applyAlignment="1">
      <alignment horizontal="center" vertical="center" textRotation="255" wrapText="1"/>
      <protection/>
    </xf>
    <xf numFmtId="0" fontId="0" fillId="0" borderId="26" xfId="35" applyBorder="1" applyAlignment="1">
      <alignment horizontal="center" vertical="center" textRotation="255" wrapText="1"/>
      <protection/>
    </xf>
    <xf numFmtId="0" fontId="6" fillId="34" borderId="54" xfId="35" applyFont="1" applyFill="1" applyBorder="1" applyAlignment="1">
      <alignment horizontal="center" vertical="center" wrapText="1"/>
      <protection/>
    </xf>
    <xf numFmtId="0" fontId="9" fillId="34" borderId="28" xfId="35" applyFont="1" applyFill="1" applyBorder="1" applyAlignment="1">
      <alignment horizontal="center" vertical="center" wrapText="1"/>
      <protection/>
    </xf>
    <xf numFmtId="0" fontId="28" fillId="34" borderId="0" xfId="35" applyFont="1" applyFill="1" applyBorder="1" applyAlignment="1">
      <alignment horizontal="center" vertical="center" wrapText="1"/>
      <protection/>
    </xf>
    <xf numFmtId="0" fontId="16" fillId="34" borderId="42" xfId="35" applyFont="1" applyFill="1" applyBorder="1" applyAlignment="1">
      <alignment horizontal="center" vertical="center" wrapText="1"/>
      <protection/>
    </xf>
    <xf numFmtId="0" fontId="6" fillId="34" borderId="36" xfId="35" applyFont="1" applyFill="1" applyBorder="1" applyAlignment="1">
      <alignment horizontal="center" vertical="center" wrapText="1"/>
      <protection/>
    </xf>
    <xf numFmtId="0" fontId="31" fillId="34" borderId="36" xfId="35" applyFont="1" applyFill="1" applyBorder="1" applyAlignment="1">
      <alignment vertical="center" wrapText="1"/>
      <protection/>
    </xf>
    <xf numFmtId="0" fontId="9" fillId="34" borderId="12" xfId="35" applyFont="1" applyFill="1" applyBorder="1" applyAlignment="1">
      <alignment horizontal="center" vertical="center"/>
      <protection/>
    </xf>
    <xf numFmtId="0" fontId="0" fillId="0" borderId="36" xfId="35" applyBorder="1" applyAlignment="1">
      <alignment vertical="center"/>
      <protection/>
    </xf>
    <xf numFmtId="0" fontId="9" fillId="34" borderId="12" xfId="35" applyFont="1" applyFill="1" applyBorder="1" applyAlignment="1">
      <alignment vertical="center" wrapText="1"/>
      <protection/>
    </xf>
    <xf numFmtId="0" fontId="0" fillId="0" borderId="12" xfId="35" applyBorder="1" applyAlignment="1">
      <alignment horizontal="left" vertical="center" wrapText="1"/>
      <protection/>
    </xf>
    <xf numFmtId="0" fontId="0" fillId="0" borderId="12" xfId="35" applyBorder="1" applyAlignment="1">
      <alignment horizontal="center" vertical="center" wrapText="1"/>
      <protection/>
    </xf>
    <xf numFmtId="0" fontId="0" fillId="34" borderId="36" xfId="35" applyFill="1" applyBorder="1" applyAlignment="1">
      <alignment horizontal="left" vertical="center" wrapText="1"/>
      <protection/>
    </xf>
    <xf numFmtId="196" fontId="0" fillId="34" borderId="12" xfId="35" applyNumberFormat="1" applyFill="1" applyBorder="1" applyAlignment="1">
      <alignment horizontal="left" vertical="center"/>
      <protection/>
    </xf>
    <xf numFmtId="0" fontId="6" fillId="34" borderId="28" xfId="35" applyFont="1" applyFill="1" applyBorder="1" applyAlignment="1">
      <alignment horizontal="center" vertical="center" wrapText="1"/>
      <protection/>
    </xf>
    <xf numFmtId="0" fontId="9" fillId="34" borderId="28" xfId="35" applyFont="1" applyFill="1" applyBorder="1" applyAlignment="1">
      <alignment vertical="center" wrapText="1"/>
      <protection/>
    </xf>
    <xf numFmtId="0" fontId="6" fillId="0" borderId="12" xfId="35" applyFont="1" applyFill="1" applyBorder="1" applyAlignment="1">
      <alignment horizontal="left" vertical="center" wrapText="1"/>
      <protection/>
    </xf>
    <xf numFmtId="0" fontId="54" fillId="34" borderId="0" xfId="35" applyFont="1" applyFill="1" applyBorder="1" applyAlignment="1">
      <alignment horizontal="right" vertical="center" wrapText="1"/>
      <protection/>
    </xf>
    <xf numFmtId="0" fontId="28" fillId="34" borderId="0" xfId="35" applyFont="1" applyFill="1" applyBorder="1" applyAlignment="1">
      <alignment horizontal="right" vertical="center" wrapText="1"/>
      <protection/>
    </xf>
    <xf numFmtId="0" fontId="6" fillId="34" borderId="12" xfId="35" applyFont="1" applyFill="1" applyBorder="1" applyAlignment="1">
      <alignment horizontal="center" vertical="center" textRotation="255" wrapText="1"/>
      <protection/>
    </xf>
    <xf numFmtId="0" fontId="16" fillId="34" borderId="12" xfId="35" applyFont="1" applyFill="1" applyBorder="1" applyAlignment="1">
      <alignment horizontal="center" vertical="center" wrapText="1"/>
      <protection/>
    </xf>
    <xf numFmtId="0" fontId="16" fillId="34" borderId="12" xfId="35" applyFont="1" applyFill="1" applyBorder="1" applyAlignment="1">
      <alignment horizontal="left" vertical="center"/>
      <protection/>
    </xf>
    <xf numFmtId="0" fontId="6" fillId="0" borderId="12" xfId="35" applyFont="1" applyBorder="1" applyAlignment="1">
      <alignment horizontal="left" vertical="center"/>
      <protection/>
    </xf>
    <xf numFmtId="0" fontId="0" fillId="0" borderId="12" xfId="35" applyBorder="1" applyAlignment="1">
      <alignment horizontal="left" vertical="center"/>
      <protection/>
    </xf>
    <xf numFmtId="0" fontId="6" fillId="0" borderId="12" xfId="37" applyFont="1" applyFill="1" applyBorder="1" applyAlignment="1">
      <alignment horizontal="center" vertical="center"/>
      <protection/>
    </xf>
    <xf numFmtId="0" fontId="15" fillId="34" borderId="73" xfId="37" applyFont="1" applyFill="1" applyBorder="1" applyAlignment="1">
      <alignment horizontal="right" vertical="center" wrapText="1"/>
      <protection/>
    </xf>
    <xf numFmtId="0" fontId="6" fillId="0" borderId="17" xfId="37" applyFont="1" applyBorder="1" applyAlignment="1">
      <alignment horizontal="left" vertical="center" shrinkToFit="1"/>
      <protection/>
    </xf>
    <xf numFmtId="0" fontId="6" fillId="0" borderId="18" xfId="37" applyFont="1" applyBorder="1" applyAlignment="1">
      <alignment horizontal="left" vertical="center" shrinkToFit="1"/>
      <protection/>
    </xf>
    <xf numFmtId="0" fontId="6" fillId="0" borderId="12" xfId="37" applyFont="1" applyBorder="1" applyAlignment="1">
      <alignment horizontal="left" vertical="center" shrinkToFit="1"/>
      <protection/>
    </xf>
    <xf numFmtId="0" fontId="0" fillId="34" borderId="12" xfId="37" applyFill="1" applyBorder="1" applyAlignment="1">
      <alignment horizontal="center" vertical="center" wrapText="1"/>
      <protection/>
    </xf>
    <xf numFmtId="0" fontId="0" fillId="0" borderId="12" xfId="37" applyBorder="1" applyAlignment="1">
      <alignment horizontal="center" vertical="center" wrapText="1"/>
      <protection/>
    </xf>
    <xf numFmtId="0" fontId="0" fillId="0" borderId="12" xfId="37" applyFont="1" applyBorder="1" applyAlignment="1">
      <alignment horizontal="center" vertical="center" textRotation="255" shrinkToFit="1"/>
      <protection/>
    </xf>
    <xf numFmtId="0" fontId="6" fillId="0" borderId="12" xfId="37" applyFont="1" applyBorder="1" applyAlignment="1">
      <alignment horizontal="left" vertical="center" wrapText="1"/>
      <protection/>
    </xf>
    <xf numFmtId="0" fontId="6" fillId="0" borderId="12" xfId="37" applyFont="1" applyBorder="1" applyAlignment="1">
      <alignment horizontal="left" vertical="center"/>
      <protection/>
    </xf>
    <xf numFmtId="0" fontId="6" fillId="0" borderId="12" xfId="37" applyFont="1" applyBorder="1" applyAlignment="1">
      <alignment vertical="center" wrapText="1"/>
      <protection/>
    </xf>
    <xf numFmtId="0" fontId="26" fillId="0" borderId="12" xfId="37" applyFont="1" applyBorder="1" applyAlignment="1">
      <alignment horizontal="distributed" vertical="center" wrapText="1"/>
      <protection/>
    </xf>
    <xf numFmtId="0" fontId="26" fillId="0" borderId="12" xfId="37" applyFont="1" applyBorder="1" applyAlignment="1">
      <alignment horizontal="distributed" vertical="center"/>
      <protection/>
    </xf>
    <xf numFmtId="0" fontId="0" fillId="0" borderId="28" xfId="37" applyFont="1" applyBorder="1" applyAlignment="1">
      <alignment horizontal="distributed" vertical="center"/>
      <protection/>
    </xf>
    <xf numFmtId="0" fontId="0" fillId="0" borderId="12" xfId="37" applyFont="1" applyBorder="1" applyAlignment="1">
      <alignment horizontal="distributed" vertical="center"/>
      <protection/>
    </xf>
    <xf numFmtId="0" fontId="11" fillId="0" borderId="12" xfId="37" applyFont="1" applyBorder="1" applyAlignment="1">
      <alignment horizontal="center" vertical="center" wrapText="1"/>
      <protection/>
    </xf>
    <xf numFmtId="0" fontId="0" fillId="0" borderId="12" xfId="37" applyFont="1" applyBorder="1" applyAlignment="1">
      <alignment horizontal="center" vertical="center" wrapText="1"/>
      <protection/>
    </xf>
    <xf numFmtId="0" fontId="6" fillId="34" borderId="12" xfId="37" applyFont="1" applyFill="1" applyBorder="1" applyAlignment="1">
      <alignment horizontal="center" vertical="center" wrapText="1"/>
      <protection/>
    </xf>
    <xf numFmtId="0" fontId="0" fillId="0" borderId="0" xfId="37" applyAlignment="1">
      <alignment vertical="center"/>
      <protection/>
    </xf>
    <xf numFmtId="0" fontId="28" fillId="34" borderId="0" xfId="37" applyFont="1" applyFill="1" applyBorder="1" applyAlignment="1">
      <alignment horizontal="center" vertical="center" wrapText="1"/>
      <protection/>
    </xf>
    <xf numFmtId="0" fontId="54" fillId="34" borderId="0" xfId="37" applyFont="1" applyFill="1" applyBorder="1" applyAlignment="1">
      <alignment horizontal="right" vertical="center" wrapText="1"/>
      <protection/>
    </xf>
    <xf numFmtId="0" fontId="28" fillId="34" borderId="0" xfId="37" applyFont="1" applyFill="1" applyBorder="1" applyAlignment="1">
      <alignment horizontal="right" vertical="center" wrapText="1"/>
      <protection/>
    </xf>
    <xf numFmtId="0" fontId="0" fillId="0" borderId="26" xfId="37" applyFont="1" applyBorder="1" applyAlignment="1">
      <alignment horizontal="distributed" vertical="center"/>
      <protection/>
    </xf>
    <xf numFmtId="0" fontId="0" fillId="0" borderId="54" xfId="37" applyFont="1" applyBorder="1" applyAlignment="1">
      <alignment horizontal="distributed" vertical="center"/>
      <protection/>
    </xf>
    <xf numFmtId="0" fontId="6" fillId="0" borderId="12" xfId="37" applyFont="1" applyBorder="1" applyAlignment="1">
      <alignment horizontal="center" vertical="center"/>
      <protection/>
    </xf>
    <xf numFmtId="0" fontId="3" fillId="0" borderId="42" xfId="37" applyFont="1" applyBorder="1" applyAlignment="1">
      <alignment horizontal="center" vertical="center" wrapText="1"/>
      <protection/>
    </xf>
    <xf numFmtId="0" fontId="3" fillId="0" borderId="36" xfId="37" applyFont="1" applyBorder="1" applyAlignment="1">
      <alignment horizontal="center"/>
      <protection/>
    </xf>
    <xf numFmtId="0" fontId="0" fillId="0" borderId="28" xfId="37" applyFont="1" applyBorder="1" applyAlignment="1">
      <alignment horizontal="center" vertical="center"/>
      <protection/>
    </xf>
    <xf numFmtId="0" fontId="6" fillId="0" borderId="12" xfId="37" applyFont="1" applyBorder="1" applyAlignment="1">
      <alignment horizontal="center" vertical="center" textRotation="255"/>
      <protection/>
    </xf>
    <xf numFmtId="0" fontId="0" fillId="0" borderId="44" xfId="37" applyFont="1" applyBorder="1" applyAlignment="1">
      <alignment horizontal="center" vertical="center" wrapText="1"/>
      <protection/>
    </xf>
    <xf numFmtId="0" fontId="0" fillId="0" borderId="22" xfId="37" applyFont="1" applyBorder="1" applyAlignment="1">
      <alignment horizontal="center" vertical="center" wrapText="1"/>
      <protection/>
    </xf>
    <xf numFmtId="0" fontId="26" fillId="0" borderId="12" xfId="37" applyFont="1" applyBorder="1" applyAlignment="1">
      <alignment horizontal="center" vertical="center" wrapText="1"/>
      <protection/>
    </xf>
    <xf numFmtId="0" fontId="26" fillId="0" borderId="12" xfId="37" applyFont="1" applyBorder="1" applyAlignment="1">
      <alignment horizontal="center" vertical="center"/>
      <protection/>
    </xf>
    <xf numFmtId="0" fontId="1" fillId="0" borderId="26" xfId="37" applyFont="1" applyBorder="1" applyAlignment="1">
      <alignment horizontal="center" vertical="center" textRotation="255"/>
      <protection/>
    </xf>
    <xf numFmtId="0" fontId="0" fillId="0" borderId="26" xfId="37" applyFont="1" applyBorder="1" applyAlignment="1">
      <alignment horizontal="center" vertical="center" textRotation="255"/>
      <protection/>
    </xf>
    <xf numFmtId="0" fontId="26" fillId="0" borderId="12" xfId="37" applyFont="1" applyBorder="1" applyAlignment="1">
      <alignment horizontal="center"/>
      <protection/>
    </xf>
    <xf numFmtId="0" fontId="27" fillId="0" borderId="12" xfId="37" applyFont="1" applyBorder="1" applyAlignment="1">
      <alignment horizontal="distributed" vertical="center"/>
      <protection/>
    </xf>
    <xf numFmtId="0" fontId="27" fillId="0" borderId="12" xfId="37" applyFont="1" applyBorder="1" applyAlignment="1">
      <alignment vertical="center"/>
      <protection/>
    </xf>
    <xf numFmtId="0" fontId="6" fillId="0" borderId="36" xfId="37" applyFont="1" applyBorder="1" applyAlignment="1">
      <alignment horizontal="center" vertical="center" wrapText="1"/>
      <protection/>
    </xf>
    <xf numFmtId="0" fontId="0" fillId="0" borderId="26" xfId="37" applyFont="1" applyBorder="1" applyAlignment="1">
      <alignment horizontal="center" vertical="center"/>
      <protection/>
    </xf>
    <xf numFmtId="0" fontId="0" fillId="0" borderId="12" xfId="37" applyFont="1" applyBorder="1" applyAlignment="1">
      <alignment horizontal="center" vertical="center"/>
      <protection/>
    </xf>
    <xf numFmtId="0" fontId="0" fillId="0" borderId="26" xfId="37" applyFont="1" applyBorder="1" applyAlignment="1">
      <alignment horizontal="center" vertical="center" textRotation="255" shrinkToFit="1"/>
      <protection/>
    </xf>
    <xf numFmtId="0" fontId="6" fillId="0" borderId="17" xfId="37" applyFont="1" applyBorder="1" applyAlignment="1">
      <alignment horizontal="left" vertical="center" wrapText="1"/>
      <protection/>
    </xf>
    <xf numFmtId="0" fontId="6" fillId="0" borderId="18" xfId="37" applyFont="1" applyBorder="1" applyAlignment="1">
      <alignment horizontal="left" vertical="center" wrapText="1"/>
      <protection/>
    </xf>
    <xf numFmtId="0" fontId="50" fillId="34" borderId="0" xfId="37" applyFont="1" applyFill="1" applyBorder="1" applyAlignment="1">
      <alignment horizontal="left" vertical="center" wrapText="1"/>
      <protection/>
    </xf>
    <xf numFmtId="0" fontId="31" fillId="34" borderId="0" xfId="37" applyFont="1" applyFill="1" applyBorder="1" applyAlignment="1">
      <alignment horizontal="left" vertical="center" wrapText="1"/>
      <protection/>
    </xf>
    <xf numFmtId="0" fontId="32" fillId="34" borderId="0" xfId="37" applyFont="1" applyFill="1" applyBorder="1" applyAlignment="1">
      <alignment horizontal="left" vertical="center" wrapText="1"/>
      <protection/>
    </xf>
    <xf numFmtId="0" fontId="34" fillId="34" borderId="0" xfId="37" applyFont="1" applyFill="1" applyBorder="1" applyAlignment="1">
      <alignment horizontal="left" vertical="center" wrapText="1"/>
      <protection/>
    </xf>
    <xf numFmtId="0" fontId="34" fillId="0" borderId="0" xfId="37" applyFont="1" applyBorder="1" applyAlignment="1">
      <alignment vertical="center" wrapText="1"/>
      <protection/>
    </xf>
    <xf numFmtId="0" fontId="52" fillId="34" borderId="0" xfId="37" applyFont="1" applyFill="1" applyBorder="1" applyAlignment="1">
      <alignment horizontal="left" vertical="center" wrapText="1"/>
      <protection/>
    </xf>
    <xf numFmtId="0" fontId="53" fillId="34" borderId="0" xfId="37" applyFont="1" applyFill="1" applyBorder="1" applyAlignment="1">
      <alignment horizontal="left" vertical="center" wrapText="1"/>
      <protection/>
    </xf>
    <xf numFmtId="0" fontId="31" fillId="34" borderId="0" xfId="3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95" fillId="0" borderId="0" xfId="34" applyFont="1" applyBorder="1" applyAlignment="1">
      <alignment horizontal="center" vertical="center"/>
      <protection/>
    </xf>
    <xf numFmtId="0" fontId="15" fillId="0" borderId="0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95" fillId="0" borderId="73" xfId="34" applyFont="1" applyBorder="1" applyAlignment="1">
      <alignment horizontal="center" vertical="center"/>
      <protection/>
    </xf>
    <xf numFmtId="0" fontId="0" fillId="0" borderId="73" xfId="34" applyBorder="1" applyAlignment="1">
      <alignment horizontal="center" vertical="center"/>
      <protection/>
    </xf>
    <xf numFmtId="0" fontId="0" fillId="0" borderId="62" xfId="34" applyBorder="1" applyAlignment="1">
      <alignment horizontal="distributed" vertical="center"/>
      <protection/>
    </xf>
    <xf numFmtId="0" fontId="0" fillId="0" borderId="28" xfId="34" applyBorder="1" applyAlignment="1">
      <alignment horizontal="distributed" vertical="center"/>
      <protection/>
    </xf>
    <xf numFmtId="0" fontId="0" fillId="0" borderId="19" xfId="34" applyBorder="1" applyAlignment="1">
      <alignment horizontal="distributed" vertical="center"/>
      <protection/>
    </xf>
    <xf numFmtId="0" fontId="6" fillId="0" borderId="12" xfId="34" applyFont="1" applyBorder="1" applyAlignment="1">
      <alignment horizontal="distributed" vertical="center"/>
      <protection/>
    </xf>
    <xf numFmtId="0" fontId="0" fillId="0" borderId="36" xfId="34" applyBorder="1" applyAlignment="1">
      <alignment vertical="center"/>
      <protection/>
    </xf>
    <xf numFmtId="0" fontId="2" fillId="0" borderId="12" xfId="34" applyNumberFormat="1" applyFont="1" applyBorder="1" applyAlignment="1">
      <alignment horizontal="center" vertical="center"/>
      <protection/>
    </xf>
    <xf numFmtId="0" fontId="6" fillId="0" borderId="36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190" fontId="98" fillId="0" borderId="12" xfId="34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34" applyBorder="1">
      <alignment/>
      <protection/>
    </xf>
    <xf numFmtId="0" fontId="6" fillId="0" borderId="36" xfId="34" applyFont="1" applyBorder="1">
      <alignment/>
      <protection/>
    </xf>
    <xf numFmtId="0" fontId="6" fillId="0" borderId="17" xfId="34" applyFont="1" applyBorder="1" applyAlignment="1">
      <alignment horizontal="distributed" vertical="center" wrapText="1"/>
      <protection/>
    </xf>
    <xf numFmtId="0" fontId="6" fillId="0" borderId="18" xfId="34" applyFont="1" applyBorder="1" applyAlignment="1">
      <alignment horizontal="distributed" vertical="center" wrapText="1"/>
      <protection/>
    </xf>
    <xf numFmtId="0" fontId="32" fillId="0" borderId="17" xfId="34" applyFont="1" applyBorder="1" applyAlignment="1">
      <alignment horizontal="left" vertical="center" wrapText="1"/>
      <protection/>
    </xf>
    <xf numFmtId="0" fontId="32" fillId="0" borderId="18" xfId="34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11" fillId="0" borderId="47" xfId="34" applyFont="1" applyBorder="1" applyAlignment="1">
      <alignment horizontal="left" vertical="center" shrinkToFit="1"/>
      <protection/>
    </xf>
    <xf numFmtId="0" fontId="0" fillId="0" borderId="59" xfId="34" applyBorder="1" applyAlignment="1">
      <alignment horizontal="distributed" vertical="center"/>
      <protection/>
    </xf>
    <xf numFmtId="0" fontId="0" fillId="0" borderId="56" xfId="34" applyBorder="1" applyAlignment="1">
      <alignment horizontal="distributed" vertical="center"/>
      <protection/>
    </xf>
    <xf numFmtId="0" fontId="0" fillId="0" borderId="55" xfId="34" applyBorder="1" applyAlignment="1">
      <alignment horizontal="distributed" vertical="center"/>
      <protection/>
    </xf>
    <xf numFmtId="0" fontId="6" fillId="0" borderId="36" xfId="34" applyFont="1" applyBorder="1" applyAlignment="1">
      <alignment horizontal="distributed" vertical="center" wrapText="1"/>
      <protection/>
    </xf>
    <xf numFmtId="0" fontId="0" fillId="0" borderId="12" xfId="34" applyFont="1" applyBorder="1" applyAlignment="1">
      <alignment horizontal="center" vertical="center"/>
      <protection/>
    </xf>
    <xf numFmtId="49" fontId="0" fillId="0" borderId="12" xfId="34" applyNumberFormat="1" applyBorder="1" applyAlignment="1">
      <alignment horizontal="center" vertical="center"/>
      <protection/>
    </xf>
    <xf numFmtId="49" fontId="2" fillId="0" borderId="12" xfId="34" applyNumberFormat="1" applyFont="1" applyBorder="1" applyAlignment="1">
      <alignment horizontal="center" vertical="center"/>
      <protection/>
    </xf>
    <xf numFmtId="49" fontId="0" fillId="0" borderId="12" xfId="34" applyNumberFormat="1" applyFont="1" applyBorder="1" applyAlignment="1">
      <alignment horizontal="center" vertical="center"/>
      <protection/>
    </xf>
    <xf numFmtId="0" fontId="0" fillId="0" borderId="26" xfId="34" applyBorder="1" applyAlignment="1">
      <alignment horizontal="distributed" vertical="center"/>
      <protection/>
    </xf>
    <xf numFmtId="0" fontId="0" fillId="0" borderId="12" xfId="34" applyBorder="1" applyAlignment="1">
      <alignment horizontal="distributed" vertical="center"/>
      <protection/>
    </xf>
    <xf numFmtId="0" fontId="0" fillId="0" borderId="51" xfId="34" applyBorder="1">
      <alignment/>
      <protection/>
    </xf>
    <xf numFmtId="0" fontId="0" fillId="0" borderId="60" xfId="34" applyBorder="1" applyAlignment="1">
      <alignment horizontal="distributed" vertical="center"/>
      <protection/>
    </xf>
    <xf numFmtId="0" fontId="0" fillId="0" borderId="52" xfId="34" applyBorder="1" applyAlignment="1">
      <alignment horizontal="distributed" vertical="center"/>
      <protection/>
    </xf>
    <xf numFmtId="0" fontId="0" fillId="0" borderId="31" xfId="34" applyBorder="1" applyAlignment="1">
      <alignment horizontal="distributed" vertical="center"/>
      <protection/>
    </xf>
    <xf numFmtId="49" fontId="0" fillId="0" borderId="22" xfId="34" applyNumberFormat="1" applyFont="1" applyBorder="1" applyAlignment="1">
      <alignment horizontal="center" vertical="center"/>
      <protection/>
    </xf>
    <xf numFmtId="0" fontId="0" fillId="0" borderId="37" xfId="34" applyBorder="1">
      <alignment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1課程調整每週授課節數排課用940720" xfId="33"/>
    <cellStyle name="一般_Sheet1" xfId="34"/>
    <cellStyle name="一般_用技能學程每週授課節數分配表-960302訂定" xfId="35"/>
    <cellStyle name="一般_秀水高工94視聽電子科每週授課節數分配表940525" xfId="36"/>
    <cellStyle name="一般_秀水高工95實用技能學程每週授課節數(機加含行業數學)" xfId="37"/>
    <cellStyle name="一般_秀水高工每週授課節數95103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0</xdr:col>
      <xdr:colOff>0</xdr:colOff>
      <xdr:row>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620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科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68"/>
  <sheetViews>
    <sheetView zoomScalePageLayoutView="0" workbookViewId="0" topLeftCell="A40">
      <selection activeCell="H60" sqref="H60"/>
    </sheetView>
  </sheetViews>
  <sheetFormatPr defaultColWidth="9.00390625" defaultRowHeight="16.5"/>
  <cols>
    <col min="1" max="1" width="7.125" style="245" customWidth="1"/>
    <col min="2" max="2" width="8.125" style="245" customWidth="1"/>
    <col min="3" max="3" width="8.00390625" style="245" customWidth="1"/>
    <col min="4" max="5" width="9.00390625" style="245" customWidth="1"/>
    <col min="6" max="6" width="5.75390625" style="245" customWidth="1"/>
    <col min="7" max="18" width="5.125" style="245" customWidth="1"/>
    <col min="19" max="19" width="9.375" style="245" customWidth="1"/>
    <col min="20" max="16384" width="9.00390625" style="245" customWidth="1"/>
  </cols>
  <sheetData>
    <row r="1" spans="1:19" ht="23.25" customHeight="1">
      <c r="A1" s="996" t="s">
        <v>754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7"/>
      <c r="N1" s="997"/>
      <c r="O1" s="997"/>
      <c r="P1" s="997"/>
      <c r="Q1" s="997"/>
      <c r="R1" s="997"/>
      <c r="S1" s="997"/>
    </row>
    <row r="2" spans="1:19" ht="23.25" customHeight="1">
      <c r="A2" s="1123" t="s">
        <v>2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</row>
    <row r="3" spans="1:19" ht="23.25" customHeight="1" thickBot="1">
      <c r="A3" s="1125" t="s">
        <v>767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</row>
    <row r="4" spans="1:19" ht="15.75" customHeight="1">
      <c r="A4" s="1000" t="s">
        <v>83</v>
      </c>
      <c r="B4" s="1001"/>
      <c r="C4" s="1001"/>
      <c r="D4" s="1004" t="s">
        <v>84</v>
      </c>
      <c r="E4" s="1005"/>
      <c r="F4" s="1005"/>
      <c r="G4" s="1013" t="s">
        <v>85</v>
      </c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5"/>
      <c r="S4" s="1008" t="s">
        <v>86</v>
      </c>
    </row>
    <row r="5" spans="1:19" ht="15" customHeight="1" thickBot="1">
      <c r="A5" s="1002"/>
      <c r="B5" s="1003"/>
      <c r="C5" s="1003"/>
      <c r="D5" s="1006"/>
      <c r="E5" s="1007"/>
      <c r="F5" s="1007"/>
      <c r="G5" s="1010" t="s">
        <v>744</v>
      </c>
      <c r="H5" s="1011"/>
      <c r="I5" s="1011"/>
      <c r="J5" s="1012"/>
      <c r="K5" s="1118" t="s">
        <v>745</v>
      </c>
      <c r="L5" s="1011"/>
      <c r="M5" s="1011"/>
      <c r="N5" s="1012"/>
      <c r="O5" s="1019" t="s">
        <v>746</v>
      </c>
      <c r="P5" s="1020"/>
      <c r="Q5" s="1020"/>
      <c r="R5" s="1021"/>
      <c r="S5" s="1009"/>
    </row>
    <row r="6" spans="1:19" ht="28.5" customHeight="1">
      <c r="A6" s="1002" t="s">
        <v>747</v>
      </c>
      <c r="B6" s="1003"/>
      <c r="C6" s="242" t="s">
        <v>748</v>
      </c>
      <c r="D6" s="1028" t="s">
        <v>87</v>
      </c>
      <c r="E6" s="1029"/>
      <c r="F6" s="240" t="s">
        <v>748</v>
      </c>
      <c r="G6" s="1026" t="s">
        <v>749</v>
      </c>
      <c r="H6" s="1027"/>
      <c r="I6" s="1017" t="s">
        <v>750</v>
      </c>
      <c r="J6" s="1015"/>
      <c r="K6" s="1017" t="s">
        <v>749</v>
      </c>
      <c r="L6" s="1018"/>
      <c r="M6" s="1017" t="s">
        <v>750</v>
      </c>
      <c r="N6" s="1018"/>
      <c r="O6" s="1017" t="s">
        <v>749</v>
      </c>
      <c r="P6" s="1018"/>
      <c r="Q6" s="1017" t="s">
        <v>750</v>
      </c>
      <c r="R6" s="1018"/>
      <c r="S6" s="247"/>
    </row>
    <row r="7" spans="1:19" ht="15" customHeight="1">
      <c r="A7" s="1032" t="s">
        <v>187</v>
      </c>
      <c r="B7" s="1034" t="s">
        <v>646</v>
      </c>
      <c r="C7" s="248"/>
      <c r="D7" s="240"/>
      <c r="E7" s="241"/>
      <c r="F7" s="240"/>
      <c r="G7" s="249" t="s">
        <v>188</v>
      </c>
      <c r="H7" s="389" t="s">
        <v>748</v>
      </c>
      <c r="I7" s="388" t="s">
        <v>188</v>
      </c>
      <c r="J7" s="250" t="s">
        <v>748</v>
      </c>
      <c r="K7" s="388" t="s">
        <v>188</v>
      </c>
      <c r="L7" s="389" t="s">
        <v>748</v>
      </c>
      <c r="M7" s="388" t="s">
        <v>188</v>
      </c>
      <c r="N7" s="389" t="s">
        <v>748</v>
      </c>
      <c r="O7" s="388" t="s">
        <v>188</v>
      </c>
      <c r="P7" s="389" t="s">
        <v>748</v>
      </c>
      <c r="Q7" s="388" t="s">
        <v>188</v>
      </c>
      <c r="R7" s="494" t="s">
        <v>748</v>
      </c>
      <c r="S7" s="253"/>
    </row>
    <row r="8" spans="1:19" ht="15" customHeight="1">
      <c r="A8" s="1032"/>
      <c r="B8" s="1034"/>
      <c r="C8" s="254"/>
      <c r="D8" s="255" t="s">
        <v>383</v>
      </c>
      <c r="E8" s="256" t="s">
        <v>189</v>
      </c>
      <c r="F8" s="257">
        <f aca="true" t="shared" si="0" ref="F8:F52">SUM(H8+J8+L8+N8+P8+R8)</f>
        <v>12</v>
      </c>
      <c r="G8" s="258">
        <v>3</v>
      </c>
      <c r="H8" s="418">
        <v>2</v>
      </c>
      <c r="I8" s="390">
        <v>3</v>
      </c>
      <c r="J8" s="260">
        <v>2</v>
      </c>
      <c r="K8" s="390">
        <v>3</v>
      </c>
      <c r="L8" s="391">
        <v>2</v>
      </c>
      <c r="M8" s="390">
        <v>3</v>
      </c>
      <c r="N8" s="391">
        <v>2</v>
      </c>
      <c r="O8" s="496">
        <v>3</v>
      </c>
      <c r="P8" s="497">
        <v>2</v>
      </c>
      <c r="Q8" s="390">
        <v>3</v>
      </c>
      <c r="R8" s="418">
        <v>2</v>
      </c>
      <c r="S8" s="261"/>
    </row>
    <row r="9" spans="1:19" ht="15" customHeight="1">
      <c r="A9" s="1032"/>
      <c r="B9" s="1034"/>
      <c r="C9" s="243"/>
      <c r="D9" s="255" t="s">
        <v>385</v>
      </c>
      <c r="E9" s="256" t="s">
        <v>190</v>
      </c>
      <c r="F9" s="257">
        <f t="shared" si="0"/>
        <v>8</v>
      </c>
      <c r="G9" s="258">
        <v>3</v>
      </c>
      <c r="H9" s="418">
        <v>2</v>
      </c>
      <c r="I9" s="390">
        <v>3</v>
      </c>
      <c r="J9" s="260">
        <v>2</v>
      </c>
      <c r="K9" s="390">
        <v>3</v>
      </c>
      <c r="L9" s="391">
        <v>2</v>
      </c>
      <c r="M9" s="390">
        <v>3</v>
      </c>
      <c r="N9" s="391">
        <v>2</v>
      </c>
      <c r="O9" s="496"/>
      <c r="P9" s="497"/>
      <c r="Q9" s="390"/>
      <c r="R9" s="418"/>
      <c r="S9" s="262"/>
    </row>
    <row r="10" spans="1:19" ht="15" customHeight="1">
      <c r="A10" s="1032"/>
      <c r="B10" s="1034"/>
      <c r="C10" s="243"/>
      <c r="D10" s="263" t="s">
        <v>387</v>
      </c>
      <c r="E10" s="256" t="s">
        <v>191</v>
      </c>
      <c r="F10" s="257">
        <f t="shared" si="0"/>
        <v>6</v>
      </c>
      <c r="G10" s="258">
        <v>3</v>
      </c>
      <c r="H10" s="418">
        <v>2</v>
      </c>
      <c r="I10" s="390">
        <v>3</v>
      </c>
      <c r="J10" s="260">
        <v>2</v>
      </c>
      <c r="K10" s="390">
        <v>3</v>
      </c>
      <c r="L10" s="391">
        <v>2</v>
      </c>
      <c r="M10" s="390"/>
      <c r="N10" s="391"/>
      <c r="O10" s="496"/>
      <c r="P10" s="497"/>
      <c r="Q10" s="499"/>
      <c r="R10" s="500"/>
      <c r="S10" s="261"/>
    </row>
    <row r="11" spans="1:19" ht="15" customHeight="1">
      <c r="A11" s="1032"/>
      <c r="B11" s="1034"/>
      <c r="C11" s="243"/>
      <c r="D11" s="980" t="s">
        <v>192</v>
      </c>
      <c r="E11" s="264" t="s">
        <v>193</v>
      </c>
      <c r="F11" s="257">
        <f t="shared" si="0"/>
        <v>2</v>
      </c>
      <c r="G11" s="258">
        <v>1</v>
      </c>
      <c r="H11" s="418">
        <v>1</v>
      </c>
      <c r="I11" s="390">
        <v>1</v>
      </c>
      <c r="J11" s="260">
        <v>1</v>
      </c>
      <c r="K11" s="390"/>
      <c r="L11" s="391"/>
      <c r="M11" s="390"/>
      <c r="N11" s="391"/>
      <c r="O11" s="496"/>
      <c r="P11" s="497"/>
      <c r="Q11" s="390"/>
      <c r="R11" s="418"/>
      <c r="S11" s="265"/>
    </row>
    <row r="12" spans="1:19" ht="15" customHeight="1">
      <c r="A12" s="1032"/>
      <c r="B12" s="1034"/>
      <c r="C12" s="243"/>
      <c r="D12" s="1036"/>
      <c r="E12" s="266" t="s">
        <v>194</v>
      </c>
      <c r="F12" s="257">
        <f t="shared" si="0"/>
        <v>1</v>
      </c>
      <c r="G12" s="258"/>
      <c r="H12" s="418"/>
      <c r="I12" s="390"/>
      <c r="J12" s="260"/>
      <c r="K12" s="390">
        <v>1</v>
      </c>
      <c r="L12" s="391">
        <v>1</v>
      </c>
      <c r="M12" s="390"/>
      <c r="N12" s="391"/>
      <c r="O12" s="496"/>
      <c r="P12" s="497"/>
      <c r="Q12" s="390"/>
      <c r="R12" s="418"/>
      <c r="S12" s="265"/>
    </row>
    <row r="13" spans="1:19" ht="15" customHeight="1">
      <c r="A13" s="1032"/>
      <c r="B13" s="1034"/>
      <c r="C13" s="243">
        <f>F25</f>
        <v>60</v>
      </c>
      <c r="D13" s="981"/>
      <c r="E13" s="264" t="s">
        <v>195</v>
      </c>
      <c r="F13" s="257">
        <f t="shared" si="0"/>
        <v>1</v>
      </c>
      <c r="G13" s="258"/>
      <c r="H13" s="418"/>
      <c r="I13" s="390"/>
      <c r="J13" s="260"/>
      <c r="K13" s="390"/>
      <c r="L13" s="391"/>
      <c r="M13" s="390">
        <v>1</v>
      </c>
      <c r="N13" s="391">
        <v>1</v>
      </c>
      <c r="O13" s="496"/>
      <c r="P13" s="497"/>
      <c r="Q13" s="390"/>
      <c r="R13" s="418"/>
      <c r="S13" s="265"/>
    </row>
    <row r="14" spans="1:19" ht="15" customHeight="1">
      <c r="A14" s="1032"/>
      <c r="B14" s="1034"/>
      <c r="C14" s="243" t="s">
        <v>378</v>
      </c>
      <c r="D14" s="980" t="s">
        <v>393</v>
      </c>
      <c r="E14" s="256" t="s">
        <v>196</v>
      </c>
      <c r="F14" s="257">
        <f t="shared" si="0"/>
        <v>2</v>
      </c>
      <c r="G14" s="258"/>
      <c r="H14" s="418"/>
      <c r="I14" s="390"/>
      <c r="J14" s="260"/>
      <c r="K14" s="390">
        <v>3</v>
      </c>
      <c r="L14" s="391">
        <v>2</v>
      </c>
      <c r="M14" s="390"/>
      <c r="N14" s="391"/>
      <c r="O14" s="496"/>
      <c r="P14" s="497"/>
      <c r="Q14" s="390"/>
      <c r="R14" s="418"/>
      <c r="S14" s="262"/>
    </row>
    <row r="15" spans="1:19" ht="15" customHeight="1">
      <c r="A15" s="1032"/>
      <c r="B15" s="1034"/>
      <c r="C15" s="267">
        <f>F25/F61</f>
        <v>0.32432432432432434</v>
      </c>
      <c r="D15" s="1036"/>
      <c r="E15" s="266" t="s">
        <v>197</v>
      </c>
      <c r="F15" s="257">
        <f t="shared" si="0"/>
        <v>2</v>
      </c>
      <c r="G15" s="258"/>
      <c r="H15" s="418"/>
      <c r="I15" s="390"/>
      <c r="J15" s="260"/>
      <c r="K15" s="390"/>
      <c r="L15" s="391"/>
      <c r="M15" s="390">
        <v>3</v>
      </c>
      <c r="N15" s="391">
        <v>2</v>
      </c>
      <c r="O15" s="496"/>
      <c r="P15" s="497"/>
      <c r="Q15" s="390"/>
      <c r="R15" s="418"/>
      <c r="S15" s="262"/>
    </row>
    <row r="16" spans="1:19" ht="15" customHeight="1">
      <c r="A16" s="1032"/>
      <c r="B16" s="1034"/>
      <c r="C16" s="268"/>
      <c r="D16" s="981"/>
      <c r="E16" s="269" t="s">
        <v>362</v>
      </c>
      <c r="F16" s="257">
        <f t="shared" si="0"/>
        <v>2</v>
      </c>
      <c r="G16" s="258"/>
      <c r="H16" s="418"/>
      <c r="I16" s="390"/>
      <c r="J16" s="260"/>
      <c r="K16" s="390"/>
      <c r="L16" s="391"/>
      <c r="M16" s="390"/>
      <c r="N16" s="391"/>
      <c r="O16" s="496">
        <v>1</v>
      </c>
      <c r="P16" s="497">
        <v>1</v>
      </c>
      <c r="Q16" s="390">
        <v>1</v>
      </c>
      <c r="R16" s="418">
        <v>1</v>
      </c>
      <c r="S16" s="270"/>
    </row>
    <row r="17" spans="1:19" ht="15" customHeight="1">
      <c r="A17" s="1032"/>
      <c r="B17" s="1034"/>
      <c r="C17" s="268"/>
      <c r="D17" s="980" t="s">
        <v>397</v>
      </c>
      <c r="E17" s="266" t="s">
        <v>198</v>
      </c>
      <c r="F17" s="257">
        <f t="shared" si="0"/>
        <v>2</v>
      </c>
      <c r="G17" s="258">
        <v>1</v>
      </c>
      <c r="H17" s="418">
        <v>1</v>
      </c>
      <c r="I17" s="390">
        <v>1</v>
      </c>
      <c r="J17" s="260">
        <v>1</v>
      </c>
      <c r="K17" s="390" t="s">
        <v>520</v>
      </c>
      <c r="L17" s="391"/>
      <c r="M17" s="390" t="s">
        <v>520</v>
      </c>
      <c r="N17" s="391"/>
      <c r="O17" s="496"/>
      <c r="P17" s="497"/>
      <c r="Q17" s="390"/>
      <c r="R17" s="418"/>
      <c r="S17" s="262"/>
    </row>
    <row r="18" spans="1:19" ht="15" customHeight="1">
      <c r="A18" s="1032"/>
      <c r="B18" s="1034"/>
      <c r="C18" s="268"/>
      <c r="D18" s="1037"/>
      <c r="E18" s="266" t="s">
        <v>199</v>
      </c>
      <c r="F18" s="257">
        <f t="shared" si="0"/>
        <v>2</v>
      </c>
      <c r="G18" s="258"/>
      <c r="H18" s="418"/>
      <c r="I18" s="390"/>
      <c r="J18" s="260"/>
      <c r="K18" s="390">
        <v>1</v>
      </c>
      <c r="L18" s="391">
        <v>1</v>
      </c>
      <c r="M18" s="390">
        <v>1</v>
      </c>
      <c r="N18" s="391">
        <v>1</v>
      </c>
      <c r="O18" s="496"/>
      <c r="P18" s="497"/>
      <c r="Q18" s="390"/>
      <c r="R18" s="418"/>
      <c r="S18" s="262"/>
    </row>
    <row r="19" spans="1:19" ht="15" customHeight="1">
      <c r="A19" s="1032"/>
      <c r="B19" s="1034"/>
      <c r="C19" s="243"/>
      <c r="D19" s="981"/>
      <c r="E19" s="271" t="s">
        <v>400</v>
      </c>
      <c r="F19" s="257">
        <f t="shared" si="0"/>
        <v>0</v>
      </c>
      <c r="G19" s="258"/>
      <c r="H19" s="418"/>
      <c r="I19" s="390"/>
      <c r="J19" s="260"/>
      <c r="K19" s="390"/>
      <c r="L19" s="391"/>
      <c r="M19" s="390"/>
      <c r="N19" s="391"/>
      <c r="O19" s="496"/>
      <c r="P19" s="497"/>
      <c r="Q19" s="390"/>
      <c r="R19" s="418"/>
      <c r="S19" s="272"/>
    </row>
    <row r="20" spans="1:19" ht="15" customHeight="1">
      <c r="A20" s="1032"/>
      <c r="B20" s="1034"/>
      <c r="C20" s="243"/>
      <c r="D20" s="980" t="s">
        <v>401</v>
      </c>
      <c r="E20" s="256" t="s">
        <v>200</v>
      </c>
      <c r="F20" s="257">
        <f t="shared" si="0"/>
        <v>2</v>
      </c>
      <c r="G20" s="258">
        <v>2</v>
      </c>
      <c r="H20" s="418">
        <v>1</v>
      </c>
      <c r="I20" s="390">
        <v>2</v>
      </c>
      <c r="J20" s="260">
        <v>1</v>
      </c>
      <c r="K20" s="390"/>
      <c r="L20" s="391"/>
      <c r="M20" s="390"/>
      <c r="N20" s="391"/>
      <c r="O20" s="496"/>
      <c r="P20" s="497"/>
      <c r="Q20" s="390"/>
      <c r="R20" s="418"/>
      <c r="S20" s="273"/>
    </row>
    <row r="21" spans="1:19" ht="15" customHeight="1">
      <c r="A21" s="1032"/>
      <c r="B21" s="1034"/>
      <c r="C21" s="243"/>
      <c r="D21" s="981"/>
      <c r="E21" s="256" t="s">
        <v>201</v>
      </c>
      <c r="F21" s="257">
        <f>SUM(H21+J21+L21+N21+P21+R21)</f>
        <v>2</v>
      </c>
      <c r="G21" s="258"/>
      <c r="H21" s="418"/>
      <c r="I21" s="390"/>
      <c r="J21" s="260"/>
      <c r="K21" s="390">
        <v>1</v>
      </c>
      <c r="L21" s="391">
        <v>1</v>
      </c>
      <c r="M21" s="390">
        <v>1</v>
      </c>
      <c r="N21" s="391">
        <v>1</v>
      </c>
      <c r="O21" s="496"/>
      <c r="P21" s="497"/>
      <c r="Q21" s="390"/>
      <c r="R21" s="418"/>
      <c r="S21" s="265"/>
    </row>
    <row r="22" spans="1:19" ht="15" customHeight="1">
      <c r="A22" s="1032"/>
      <c r="B22" s="1034"/>
      <c r="C22" s="243"/>
      <c r="D22" s="980" t="s">
        <v>406</v>
      </c>
      <c r="E22" s="256" t="s">
        <v>202</v>
      </c>
      <c r="F22" s="257">
        <f t="shared" si="0"/>
        <v>8</v>
      </c>
      <c r="G22" s="258">
        <v>2</v>
      </c>
      <c r="H22" s="418">
        <v>2</v>
      </c>
      <c r="I22" s="390">
        <v>2</v>
      </c>
      <c r="J22" s="260">
        <v>2</v>
      </c>
      <c r="K22" s="390">
        <v>2</v>
      </c>
      <c r="L22" s="391">
        <v>2</v>
      </c>
      <c r="M22" s="390">
        <v>2</v>
      </c>
      <c r="N22" s="391">
        <v>2</v>
      </c>
      <c r="O22" s="496"/>
      <c r="P22" s="497"/>
      <c r="Q22" s="390"/>
      <c r="R22" s="418"/>
      <c r="S22" s="265"/>
    </row>
    <row r="23" spans="1:19" ht="15" customHeight="1">
      <c r="A23" s="1032"/>
      <c r="B23" s="1034"/>
      <c r="C23" s="243"/>
      <c r="D23" s="981"/>
      <c r="E23" s="256" t="s">
        <v>203</v>
      </c>
      <c r="F23" s="257">
        <f t="shared" si="0"/>
        <v>4</v>
      </c>
      <c r="G23" s="258">
        <v>1</v>
      </c>
      <c r="H23" s="418">
        <v>1</v>
      </c>
      <c r="I23" s="390">
        <v>1</v>
      </c>
      <c r="J23" s="260">
        <v>1</v>
      </c>
      <c r="K23" s="390">
        <v>1</v>
      </c>
      <c r="L23" s="391">
        <v>1</v>
      </c>
      <c r="M23" s="390">
        <v>1</v>
      </c>
      <c r="N23" s="391">
        <v>1</v>
      </c>
      <c r="O23" s="496"/>
      <c r="P23" s="497"/>
      <c r="Q23" s="390"/>
      <c r="R23" s="418"/>
      <c r="S23" s="265"/>
    </row>
    <row r="24" spans="1:19" ht="15" customHeight="1">
      <c r="A24" s="1032"/>
      <c r="B24" s="1034"/>
      <c r="C24" s="243"/>
      <c r="D24" s="1046" t="s">
        <v>204</v>
      </c>
      <c r="E24" s="1047"/>
      <c r="F24" s="257">
        <f t="shared" si="0"/>
        <v>4</v>
      </c>
      <c r="G24" s="258">
        <v>1</v>
      </c>
      <c r="H24" s="418">
        <v>1</v>
      </c>
      <c r="I24" s="390">
        <v>1</v>
      </c>
      <c r="J24" s="260">
        <v>1</v>
      </c>
      <c r="K24" s="390">
        <v>1</v>
      </c>
      <c r="L24" s="391">
        <v>1</v>
      </c>
      <c r="M24" s="390">
        <v>1</v>
      </c>
      <c r="N24" s="391">
        <v>1</v>
      </c>
      <c r="O24" s="496"/>
      <c r="P24" s="497"/>
      <c r="Q24" s="390"/>
      <c r="R24" s="418"/>
      <c r="S24" s="265"/>
    </row>
    <row r="25" spans="1:19" ht="15" customHeight="1" thickBot="1">
      <c r="A25" s="1032"/>
      <c r="B25" s="1035"/>
      <c r="C25" s="274"/>
      <c r="D25" s="1024" t="s">
        <v>419</v>
      </c>
      <c r="E25" s="1025"/>
      <c r="F25" s="275">
        <f t="shared" si="0"/>
        <v>60</v>
      </c>
      <c r="G25" s="276">
        <f aca="true" t="shared" si="1" ref="G25:R25">SUM(G8:G24)</f>
        <v>17</v>
      </c>
      <c r="H25" s="393">
        <f t="shared" si="1"/>
        <v>13</v>
      </c>
      <c r="I25" s="392">
        <f t="shared" si="1"/>
        <v>17</v>
      </c>
      <c r="J25" s="277">
        <f t="shared" si="1"/>
        <v>13</v>
      </c>
      <c r="K25" s="392">
        <f t="shared" si="1"/>
        <v>19</v>
      </c>
      <c r="L25" s="393">
        <f t="shared" si="1"/>
        <v>15</v>
      </c>
      <c r="M25" s="392">
        <f t="shared" si="1"/>
        <v>16</v>
      </c>
      <c r="N25" s="393">
        <f t="shared" si="1"/>
        <v>13</v>
      </c>
      <c r="O25" s="392">
        <f t="shared" si="1"/>
        <v>4</v>
      </c>
      <c r="P25" s="393">
        <f t="shared" si="1"/>
        <v>3</v>
      </c>
      <c r="Q25" s="392">
        <f t="shared" si="1"/>
        <v>4</v>
      </c>
      <c r="R25" s="393">
        <f t="shared" si="1"/>
        <v>3</v>
      </c>
      <c r="S25" s="278"/>
    </row>
    <row r="26" spans="1:19" ht="16.5">
      <c r="A26" s="1032"/>
      <c r="B26" s="982" t="s">
        <v>205</v>
      </c>
      <c r="C26" s="279"/>
      <c r="D26" s="985" t="s">
        <v>206</v>
      </c>
      <c r="E26" s="986"/>
      <c r="F26" s="646">
        <f t="shared" si="0"/>
        <v>6</v>
      </c>
      <c r="G26" s="281">
        <v>4</v>
      </c>
      <c r="H26" s="505">
        <v>3</v>
      </c>
      <c r="I26" s="394">
        <v>4</v>
      </c>
      <c r="J26" s="283">
        <v>3</v>
      </c>
      <c r="K26" s="394"/>
      <c r="L26" s="395"/>
      <c r="M26" s="394"/>
      <c r="N26" s="395"/>
      <c r="O26" s="394"/>
      <c r="P26" s="395"/>
      <c r="Q26" s="394"/>
      <c r="R26" s="505"/>
      <c r="S26" s="284"/>
    </row>
    <row r="27" spans="1:19" ht="16.5">
      <c r="A27" s="1032"/>
      <c r="B27" s="983"/>
      <c r="C27" s="243"/>
      <c r="D27" s="987" t="s">
        <v>308</v>
      </c>
      <c r="E27" s="988"/>
      <c r="F27" s="506">
        <f t="shared" si="0"/>
        <v>4</v>
      </c>
      <c r="G27" s="258">
        <v>3</v>
      </c>
      <c r="H27" s="418">
        <v>2</v>
      </c>
      <c r="I27" s="390">
        <v>3</v>
      </c>
      <c r="J27" s="260">
        <v>2</v>
      </c>
      <c r="K27" s="394"/>
      <c r="L27" s="395"/>
      <c r="M27" s="394"/>
      <c r="N27" s="395"/>
      <c r="O27" s="394"/>
      <c r="P27" s="395"/>
      <c r="Q27" s="394"/>
      <c r="R27" s="505"/>
      <c r="S27" s="284"/>
    </row>
    <row r="28" spans="1:19" ht="16.5">
      <c r="A28" s="1032"/>
      <c r="B28" s="983"/>
      <c r="C28" s="243"/>
      <c r="D28" s="1045" t="s">
        <v>309</v>
      </c>
      <c r="E28" s="1045"/>
      <c r="F28" s="506">
        <f t="shared" si="0"/>
        <v>4</v>
      </c>
      <c r="G28" s="285"/>
      <c r="H28" s="505"/>
      <c r="I28" s="394"/>
      <c r="J28" s="283"/>
      <c r="K28" s="390">
        <v>3</v>
      </c>
      <c r="L28" s="391">
        <v>2</v>
      </c>
      <c r="M28" s="390">
        <v>3</v>
      </c>
      <c r="N28" s="391">
        <v>2</v>
      </c>
      <c r="O28" s="394"/>
      <c r="P28" s="395"/>
      <c r="Q28" s="394"/>
      <c r="R28" s="505"/>
      <c r="S28" s="284"/>
    </row>
    <row r="29" spans="1:19" ht="16.5">
      <c r="A29" s="1032"/>
      <c r="B29" s="983"/>
      <c r="C29" s="243">
        <f>F33</f>
        <v>28</v>
      </c>
      <c r="D29" s="968" t="s">
        <v>310</v>
      </c>
      <c r="E29" s="969"/>
      <c r="F29" s="506">
        <f t="shared" si="0"/>
        <v>3</v>
      </c>
      <c r="G29" s="286">
        <v>4</v>
      </c>
      <c r="H29" s="418">
        <v>3</v>
      </c>
      <c r="I29" s="390"/>
      <c r="J29" s="260"/>
      <c r="K29" s="390"/>
      <c r="L29" s="391"/>
      <c r="M29" s="390"/>
      <c r="N29" s="391"/>
      <c r="O29" s="390"/>
      <c r="P29" s="391"/>
      <c r="Q29" s="390"/>
      <c r="R29" s="418"/>
      <c r="S29" s="262"/>
    </row>
    <row r="30" spans="1:19" ht="16.5">
      <c r="A30" s="1032"/>
      <c r="B30" s="983"/>
      <c r="C30" s="243" t="s">
        <v>748</v>
      </c>
      <c r="D30" s="968" t="s">
        <v>311</v>
      </c>
      <c r="E30" s="969"/>
      <c r="F30" s="506">
        <f t="shared" si="0"/>
        <v>3</v>
      </c>
      <c r="G30" s="286">
        <v>4</v>
      </c>
      <c r="H30" s="418">
        <v>3</v>
      </c>
      <c r="I30" s="390"/>
      <c r="J30" s="260"/>
      <c r="K30" s="390"/>
      <c r="L30" s="391"/>
      <c r="M30" s="390"/>
      <c r="N30" s="391"/>
      <c r="O30" s="390"/>
      <c r="P30" s="391"/>
      <c r="Q30" s="390"/>
      <c r="R30" s="418"/>
      <c r="S30" s="262"/>
    </row>
    <row r="31" spans="1:19" ht="16.5">
      <c r="A31" s="1032"/>
      <c r="B31" s="983"/>
      <c r="C31" s="267">
        <f>F33/F61</f>
        <v>0.15135135135135136</v>
      </c>
      <c r="D31" s="968" t="s">
        <v>312</v>
      </c>
      <c r="E31" s="969"/>
      <c r="F31" s="506">
        <f t="shared" si="0"/>
        <v>4</v>
      </c>
      <c r="G31" s="258"/>
      <c r="H31" s="418"/>
      <c r="I31" s="390"/>
      <c r="J31" s="260"/>
      <c r="K31" s="390">
        <v>3</v>
      </c>
      <c r="L31" s="391">
        <v>2</v>
      </c>
      <c r="M31" s="390">
        <v>3</v>
      </c>
      <c r="N31" s="391">
        <v>2</v>
      </c>
      <c r="O31" s="390"/>
      <c r="P31" s="391"/>
      <c r="Q31" s="390"/>
      <c r="R31" s="391"/>
      <c r="S31" s="262"/>
    </row>
    <row r="32" spans="1:19" ht="16.5">
      <c r="A32" s="1032"/>
      <c r="B32" s="983"/>
      <c r="C32" s="287"/>
      <c r="D32" s="968" t="s">
        <v>313</v>
      </c>
      <c r="E32" s="969"/>
      <c r="F32" s="506">
        <f t="shared" si="0"/>
        <v>4</v>
      </c>
      <c r="G32" s="258"/>
      <c r="H32" s="418"/>
      <c r="I32" s="390"/>
      <c r="J32" s="260"/>
      <c r="K32" s="396"/>
      <c r="L32" s="397"/>
      <c r="M32" s="396"/>
      <c r="N32" s="397"/>
      <c r="O32" s="390">
        <v>3</v>
      </c>
      <c r="P32" s="391">
        <v>2</v>
      </c>
      <c r="Q32" s="390">
        <v>3</v>
      </c>
      <c r="R32" s="391">
        <v>2</v>
      </c>
      <c r="S32" s="262"/>
    </row>
    <row r="33" spans="1:19" ht="17.25" thickBot="1">
      <c r="A33" s="1033"/>
      <c r="B33" s="984"/>
      <c r="C33" s="274"/>
      <c r="D33" s="989" t="s">
        <v>743</v>
      </c>
      <c r="E33" s="990"/>
      <c r="F33" s="290">
        <f t="shared" si="0"/>
        <v>28</v>
      </c>
      <c r="G33" s="276">
        <f aca="true" t="shared" si="2" ref="G33:R33">SUM(G26:G32)</f>
        <v>15</v>
      </c>
      <c r="H33" s="393">
        <f t="shared" si="2"/>
        <v>11</v>
      </c>
      <c r="I33" s="392">
        <f t="shared" si="2"/>
        <v>7</v>
      </c>
      <c r="J33" s="277">
        <f t="shared" si="2"/>
        <v>5</v>
      </c>
      <c r="K33" s="392">
        <f t="shared" si="2"/>
        <v>6</v>
      </c>
      <c r="L33" s="393">
        <f t="shared" si="2"/>
        <v>4</v>
      </c>
      <c r="M33" s="392">
        <f t="shared" si="2"/>
        <v>6</v>
      </c>
      <c r="N33" s="393">
        <f t="shared" si="2"/>
        <v>4</v>
      </c>
      <c r="O33" s="392">
        <f t="shared" si="2"/>
        <v>3</v>
      </c>
      <c r="P33" s="393">
        <f t="shared" si="2"/>
        <v>2</v>
      </c>
      <c r="Q33" s="392">
        <f t="shared" si="2"/>
        <v>3</v>
      </c>
      <c r="R33" s="393">
        <f t="shared" si="2"/>
        <v>2</v>
      </c>
      <c r="S33" s="278"/>
    </row>
    <row r="34" spans="1:19" ht="15" customHeight="1">
      <c r="A34" s="963" t="s">
        <v>314</v>
      </c>
      <c r="B34" s="991" t="s">
        <v>315</v>
      </c>
      <c r="C34" s="246"/>
      <c r="D34" s="1022" t="s">
        <v>316</v>
      </c>
      <c r="E34" s="1023"/>
      <c r="F34" s="282">
        <f t="shared" si="0"/>
        <v>4</v>
      </c>
      <c r="G34" s="291"/>
      <c r="H34" s="505"/>
      <c r="I34" s="394"/>
      <c r="J34" s="283"/>
      <c r="K34" s="394"/>
      <c r="L34" s="395"/>
      <c r="M34" s="394"/>
      <c r="N34" s="395"/>
      <c r="O34" s="394">
        <v>2</v>
      </c>
      <c r="P34" s="395">
        <v>2</v>
      </c>
      <c r="Q34" s="394">
        <v>2</v>
      </c>
      <c r="R34" s="395">
        <v>2</v>
      </c>
      <c r="S34" s="292"/>
    </row>
    <row r="35" spans="1:19" ht="15" customHeight="1">
      <c r="A35" s="963"/>
      <c r="B35" s="992"/>
      <c r="C35" s="243"/>
      <c r="D35" s="1022" t="s">
        <v>317</v>
      </c>
      <c r="E35" s="1023"/>
      <c r="F35" s="282">
        <f t="shared" si="0"/>
        <v>2</v>
      </c>
      <c r="G35" s="258"/>
      <c r="H35" s="418"/>
      <c r="I35" s="390"/>
      <c r="J35" s="260"/>
      <c r="K35" s="390"/>
      <c r="L35" s="391"/>
      <c r="M35" s="390"/>
      <c r="N35" s="391"/>
      <c r="O35" s="390">
        <v>1</v>
      </c>
      <c r="P35" s="391">
        <v>1</v>
      </c>
      <c r="Q35" s="390">
        <v>1</v>
      </c>
      <c r="R35" s="391">
        <v>1</v>
      </c>
      <c r="S35" s="284"/>
    </row>
    <row r="36" spans="1:19" ht="15" customHeight="1">
      <c r="A36" s="963"/>
      <c r="B36" s="992"/>
      <c r="C36" s="267"/>
      <c r="D36" s="1022" t="s">
        <v>318</v>
      </c>
      <c r="E36" s="1023"/>
      <c r="F36" s="282">
        <f t="shared" si="0"/>
        <v>6</v>
      </c>
      <c r="G36" s="291"/>
      <c r="H36" s="505"/>
      <c r="I36" s="394"/>
      <c r="J36" s="283"/>
      <c r="K36" s="390"/>
      <c r="L36" s="391"/>
      <c r="M36" s="390">
        <v>3</v>
      </c>
      <c r="N36" s="391">
        <v>2</v>
      </c>
      <c r="O36" s="496">
        <v>3</v>
      </c>
      <c r="P36" s="497">
        <v>2</v>
      </c>
      <c r="Q36" s="390">
        <v>3</v>
      </c>
      <c r="R36" s="418">
        <v>2</v>
      </c>
      <c r="S36" s="284"/>
    </row>
    <row r="37" spans="1:19" ht="15" customHeight="1">
      <c r="A37" s="963"/>
      <c r="B37" s="992"/>
      <c r="C37" s="243"/>
      <c r="D37" s="1022" t="s">
        <v>364</v>
      </c>
      <c r="E37" s="1023"/>
      <c r="F37" s="282">
        <f t="shared" si="0"/>
        <v>4</v>
      </c>
      <c r="G37" s="258"/>
      <c r="H37" s="418"/>
      <c r="I37" s="390"/>
      <c r="J37" s="260"/>
      <c r="K37" s="390"/>
      <c r="L37" s="391"/>
      <c r="M37" s="390"/>
      <c r="N37" s="391"/>
      <c r="O37" s="496">
        <v>3</v>
      </c>
      <c r="P37" s="497">
        <v>2</v>
      </c>
      <c r="Q37" s="390">
        <v>3</v>
      </c>
      <c r="R37" s="418">
        <v>2</v>
      </c>
      <c r="S37" s="262"/>
    </row>
    <row r="38" spans="1:19" ht="15" customHeight="1" thickBot="1">
      <c r="A38" s="963"/>
      <c r="B38" s="993"/>
      <c r="C38" s="267"/>
      <c r="D38" s="1030" t="s">
        <v>319</v>
      </c>
      <c r="E38" s="1031"/>
      <c r="F38" s="293">
        <f t="shared" si="0"/>
        <v>16</v>
      </c>
      <c r="G38" s="276">
        <f aca="true" t="shared" si="3" ref="G38:R38">SUM(G34:G37)</f>
        <v>0</v>
      </c>
      <c r="H38" s="399">
        <f t="shared" si="3"/>
        <v>0</v>
      </c>
      <c r="I38" s="398">
        <f t="shared" si="3"/>
        <v>0</v>
      </c>
      <c r="J38" s="294">
        <f t="shared" si="3"/>
        <v>0</v>
      </c>
      <c r="K38" s="398">
        <f t="shared" si="3"/>
        <v>0</v>
      </c>
      <c r="L38" s="399">
        <f t="shared" si="3"/>
        <v>0</v>
      </c>
      <c r="M38" s="398">
        <f t="shared" si="3"/>
        <v>3</v>
      </c>
      <c r="N38" s="399">
        <f t="shared" si="3"/>
        <v>2</v>
      </c>
      <c r="O38" s="398">
        <f t="shared" si="3"/>
        <v>9</v>
      </c>
      <c r="P38" s="399">
        <f t="shared" si="3"/>
        <v>7</v>
      </c>
      <c r="Q38" s="398">
        <f t="shared" si="3"/>
        <v>9</v>
      </c>
      <c r="R38" s="399">
        <f t="shared" si="3"/>
        <v>7</v>
      </c>
      <c r="S38" s="295"/>
    </row>
    <row r="39" spans="1:19" ht="15" customHeight="1">
      <c r="A39" s="963"/>
      <c r="B39" s="992" t="s">
        <v>320</v>
      </c>
      <c r="C39" s="243"/>
      <c r="D39" s="968" t="s">
        <v>321</v>
      </c>
      <c r="E39" s="969"/>
      <c r="F39" s="282">
        <f t="shared" si="0"/>
        <v>3</v>
      </c>
      <c r="G39" s="291" t="s">
        <v>520</v>
      </c>
      <c r="H39" s="505"/>
      <c r="I39" s="394">
        <v>4</v>
      </c>
      <c r="J39" s="283">
        <v>3</v>
      </c>
      <c r="K39" s="394"/>
      <c r="L39" s="395"/>
      <c r="M39" s="394"/>
      <c r="N39" s="395"/>
      <c r="O39" s="394"/>
      <c r="P39" s="395"/>
      <c r="Q39" s="394"/>
      <c r="R39" s="395"/>
      <c r="S39" s="296"/>
    </row>
    <row r="40" spans="1:19" ht="15" customHeight="1">
      <c r="A40" s="963"/>
      <c r="B40" s="992"/>
      <c r="C40" s="243"/>
      <c r="D40" s="968" t="s">
        <v>322</v>
      </c>
      <c r="E40" s="969"/>
      <c r="F40" s="282">
        <f t="shared" si="0"/>
        <v>3</v>
      </c>
      <c r="G40" s="291" t="s">
        <v>520</v>
      </c>
      <c r="H40" s="505"/>
      <c r="I40" s="394">
        <v>4</v>
      </c>
      <c r="J40" s="283">
        <v>3</v>
      </c>
      <c r="K40" s="394"/>
      <c r="L40" s="395"/>
      <c r="M40" s="394"/>
      <c r="N40" s="395"/>
      <c r="O40" s="394"/>
      <c r="P40" s="395"/>
      <c r="Q40" s="394"/>
      <c r="R40" s="395"/>
      <c r="S40" s="297"/>
    </row>
    <row r="41" spans="1:19" ht="15" customHeight="1">
      <c r="A41" s="963"/>
      <c r="B41" s="992"/>
      <c r="C41" s="243"/>
      <c r="D41" s="1040" t="s">
        <v>323</v>
      </c>
      <c r="E41" s="1041"/>
      <c r="F41" s="282">
        <f t="shared" si="0"/>
        <v>6</v>
      </c>
      <c r="G41" s="291" t="s">
        <v>520</v>
      </c>
      <c r="H41" s="505"/>
      <c r="I41" s="394" t="s">
        <v>520</v>
      </c>
      <c r="J41" s="283"/>
      <c r="K41" s="394">
        <v>4</v>
      </c>
      <c r="L41" s="395">
        <v>3</v>
      </c>
      <c r="M41" s="394">
        <v>4</v>
      </c>
      <c r="N41" s="395">
        <v>3</v>
      </c>
      <c r="O41" s="394"/>
      <c r="P41" s="395"/>
      <c r="Q41" s="394"/>
      <c r="R41" s="395"/>
      <c r="S41" s="297"/>
    </row>
    <row r="42" spans="1:19" ht="15" customHeight="1">
      <c r="A42" s="963"/>
      <c r="B42" s="992"/>
      <c r="C42" s="243"/>
      <c r="D42" s="987" t="s">
        <v>324</v>
      </c>
      <c r="E42" s="988"/>
      <c r="F42" s="282">
        <f t="shared" si="0"/>
        <v>6</v>
      </c>
      <c r="G42" s="258"/>
      <c r="H42" s="418"/>
      <c r="I42" s="390"/>
      <c r="J42" s="260"/>
      <c r="K42" s="390"/>
      <c r="L42" s="391"/>
      <c r="M42" s="390"/>
      <c r="N42" s="391"/>
      <c r="O42" s="390">
        <v>4</v>
      </c>
      <c r="P42" s="391">
        <v>3</v>
      </c>
      <c r="Q42" s="390">
        <v>4</v>
      </c>
      <c r="R42" s="391">
        <v>3</v>
      </c>
      <c r="S42" s="298"/>
    </row>
    <row r="43" spans="1:19" ht="15" customHeight="1">
      <c r="A43" s="963"/>
      <c r="B43" s="992"/>
      <c r="C43" s="243"/>
      <c r="D43" s="987" t="s">
        <v>865</v>
      </c>
      <c r="E43" s="988"/>
      <c r="F43" s="282">
        <f t="shared" si="0"/>
        <v>6</v>
      </c>
      <c r="G43" s="258"/>
      <c r="H43" s="418"/>
      <c r="I43" s="390"/>
      <c r="J43" s="260"/>
      <c r="K43" s="390"/>
      <c r="L43" s="391"/>
      <c r="M43" s="390"/>
      <c r="N43" s="391"/>
      <c r="O43" s="390">
        <v>4</v>
      </c>
      <c r="P43" s="391">
        <v>3</v>
      </c>
      <c r="Q43" s="390">
        <v>4</v>
      </c>
      <c r="R43" s="391">
        <v>3</v>
      </c>
      <c r="S43" s="298"/>
    </row>
    <row r="44" spans="1:19" ht="15" customHeight="1">
      <c r="A44" s="963"/>
      <c r="B44" s="992"/>
      <c r="C44" s="243">
        <f>F60</f>
        <v>97</v>
      </c>
      <c r="D44" s="987" t="s">
        <v>325</v>
      </c>
      <c r="E44" s="988"/>
      <c r="F44" s="282">
        <f t="shared" si="0"/>
        <v>6</v>
      </c>
      <c r="G44" s="258"/>
      <c r="H44" s="418"/>
      <c r="I44" s="390"/>
      <c r="J44" s="260"/>
      <c r="K44" s="390"/>
      <c r="L44" s="391"/>
      <c r="M44" s="390"/>
      <c r="N44" s="391"/>
      <c r="O44" s="390">
        <v>4</v>
      </c>
      <c r="P44" s="391">
        <v>3</v>
      </c>
      <c r="Q44" s="390">
        <v>4</v>
      </c>
      <c r="R44" s="391">
        <v>3</v>
      </c>
      <c r="S44" s="298"/>
    </row>
    <row r="45" spans="1:19" ht="15" customHeight="1">
      <c r="A45" s="963"/>
      <c r="B45" s="992"/>
      <c r="C45" s="299" t="s">
        <v>647</v>
      </c>
      <c r="D45" s="987" t="s">
        <v>326</v>
      </c>
      <c r="E45" s="988"/>
      <c r="F45" s="282">
        <f t="shared" si="0"/>
        <v>0</v>
      </c>
      <c r="G45" s="258"/>
      <c r="H45" s="418"/>
      <c r="I45" s="390"/>
      <c r="J45" s="260"/>
      <c r="K45" s="390"/>
      <c r="L45" s="391"/>
      <c r="M45" s="390"/>
      <c r="N45" s="391"/>
      <c r="O45" s="390"/>
      <c r="P45" s="391"/>
      <c r="Q45" s="390"/>
      <c r="R45" s="391"/>
      <c r="S45" s="298"/>
    </row>
    <row r="46" spans="1:19" ht="15" customHeight="1">
      <c r="A46" s="963"/>
      <c r="B46" s="992"/>
      <c r="C46" s="267">
        <f>F60/F61</f>
        <v>0.5243243243243243</v>
      </c>
      <c r="D46" s="987" t="s">
        <v>327</v>
      </c>
      <c r="E46" s="988"/>
      <c r="F46" s="282">
        <f t="shared" si="0"/>
        <v>6</v>
      </c>
      <c r="G46" s="258"/>
      <c r="H46" s="418"/>
      <c r="I46" s="390"/>
      <c r="J46" s="260"/>
      <c r="K46" s="390"/>
      <c r="L46" s="391"/>
      <c r="M46" s="390"/>
      <c r="N46" s="391"/>
      <c r="O46" s="390">
        <v>4</v>
      </c>
      <c r="P46" s="391">
        <v>3</v>
      </c>
      <c r="Q46" s="390">
        <v>4</v>
      </c>
      <c r="R46" s="391">
        <v>3</v>
      </c>
      <c r="S46" s="298"/>
    </row>
    <row r="47" spans="1:19" ht="15" customHeight="1">
      <c r="A47" s="963"/>
      <c r="B47" s="992"/>
      <c r="C47" s="243"/>
      <c r="D47" s="1042" t="s">
        <v>328</v>
      </c>
      <c r="E47" s="1043"/>
      <c r="F47" s="282">
        <f t="shared" si="0"/>
        <v>0</v>
      </c>
      <c r="G47" s="258"/>
      <c r="H47" s="418"/>
      <c r="I47" s="390"/>
      <c r="J47" s="260"/>
      <c r="K47" s="390"/>
      <c r="L47" s="391"/>
      <c r="M47" s="390"/>
      <c r="N47" s="391"/>
      <c r="O47" s="390"/>
      <c r="P47" s="391"/>
      <c r="Q47" s="390"/>
      <c r="R47" s="391"/>
      <c r="S47" s="298"/>
    </row>
    <row r="48" spans="1:19" ht="15" customHeight="1">
      <c r="A48" s="963"/>
      <c r="B48" s="992"/>
      <c r="C48" s="300"/>
      <c r="D48" s="987" t="s">
        <v>329</v>
      </c>
      <c r="E48" s="988"/>
      <c r="F48" s="282">
        <f t="shared" si="0"/>
        <v>2</v>
      </c>
      <c r="G48" s="301"/>
      <c r="H48" s="607"/>
      <c r="I48" s="407"/>
      <c r="J48" s="302"/>
      <c r="K48" s="390">
        <v>3</v>
      </c>
      <c r="L48" s="391">
        <v>2</v>
      </c>
      <c r="M48" s="390"/>
      <c r="N48" s="391"/>
      <c r="O48" s="407"/>
      <c r="P48" s="408"/>
      <c r="Q48" s="407"/>
      <c r="R48" s="408"/>
      <c r="S48" s="303"/>
    </row>
    <row r="49" spans="1:19" ht="15" customHeight="1" thickBot="1">
      <c r="A49" s="963"/>
      <c r="B49" s="992"/>
      <c r="C49" s="300"/>
      <c r="D49" s="1044" t="s">
        <v>330</v>
      </c>
      <c r="E49" s="1044"/>
      <c r="F49" s="304">
        <f t="shared" si="0"/>
        <v>2</v>
      </c>
      <c r="G49" s="305"/>
      <c r="H49" s="608"/>
      <c r="I49" s="400"/>
      <c r="J49" s="308"/>
      <c r="K49" s="400"/>
      <c r="L49" s="401"/>
      <c r="M49" s="390">
        <v>3</v>
      </c>
      <c r="N49" s="391">
        <v>2</v>
      </c>
      <c r="O49" s="400"/>
      <c r="P49" s="401"/>
      <c r="Q49" s="400"/>
      <c r="R49" s="401"/>
      <c r="S49" s="309"/>
    </row>
    <row r="50" spans="1:19" ht="15" customHeight="1">
      <c r="A50" s="963"/>
      <c r="B50" s="992"/>
      <c r="C50" s="310"/>
      <c r="D50" s="1126" t="s">
        <v>331</v>
      </c>
      <c r="E50" s="1127"/>
      <c r="F50" s="311">
        <f t="shared" si="0"/>
        <v>6</v>
      </c>
      <c r="G50" s="312"/>
      <c r="H50" s="609">
        <v>3</v>
      </c>
      <c r="I50" s="402"/>
      <c r="J50" s="280">
        <v>3</v>
      </c>
      <c r="K50" s="415"/>
      <c r="L50" s="416"/>
      <c r="M50" s="415"/>
      <c r="N50" s="416"/>
      <c r="O50" s="415"/>
      <c r="P50" s="416"/>
      <c r="Q50" s="551"/>
      <c r="R50" s="416"/>
      <c r="S50" s="970" t="s">
        <v>332</v>
      </c>
    </row>
    <row r="51" spans="1:19" ht="15" customHeight="1">
      <c r="A51" s="963"/>
      <c r="B51" s="992"/>
      <c r="C51" s="313"/>
      <c r="D51" s="1119" t="s">
        <v>333</v>
      </c>
      <c r="E51" s="1120"/>
      <c r="F51" s="314">
        <f t="shared" si="0"/>
        <v>6</v>
      </c>
      <c r="G51" s="258"/>
      <c r="H51" s="418"/>
      <c r="I51" s="390"/>
      <c r="J51" s="259"/>
      <c r="K51" s="390"/>
      <c r="L51" s="391">
        <v>3</v>
      </c>
      <c r="M51" s="390"/>
      <c r="N51" s="391">
        <v>3</v>
      </c>
      <c r="O51" s="390"/>
      <c r="P51" s="404"/>
      <c r="Q51" s="390"/>
      <c r="R51" s="404"/>
      <c r="S51" s="971"/>
    </row>
    <row r="52" spans="1:19" ht="15" customHeight="1">
      <c r="A52" s="963"/>
      <c r="B52" s="992"/>
      <c r="C52" s="313"/>
      <c r="D52" s="1119" t="s">
        <v>334</v>
      </c>
      <c r="E52" s="1120"/>
      <c r="F52" s="314">
        <f t="shared" si="0"/>
        <v>6</v>
      </c>
      <c r="G52" s="316"/>
      <c r="H52" s="610"/>
      <c r="I52" s="407"/>
      <c r="J52" s="317"/>
      <c r="K52" s="390"/>
      <c r="L52" s="391"/>
      <c r="M52" s="390"/>
      <c r="N52" s="391"/>
      <c r="O52" s="390"/>
      <c r="P52" s="391">
        <v>3</v>
      </c>
      <c r="Q52" s="390"/>
      <c r="R52" s="391">
        <v>3</v>
      </c>
      <c r="S52" s="971"/>
    </row>
    <row r="53" spans="1:19" ht="15" customHeight="1">
      <c r="A53" s="963"/>
      <c r="B53" s="992"/>
      <c r="C53" s="313"/>
      <c r="D53" s="1119" t="s">
        <v>335</v>
      </c>
      <c r="E53" s="1120"/>
      <c r="F53" s="314">
        <f>SUM(H53+J53+L53+N53+P53+R53)</f>
        <v>4</v>
      </c>
      <c r="G53" s="258"/>
      <c r="H53" s="418">
        <v>2</v>
      </c>
      <c r="I53" s="390"/>
      <c r="J53" s="259">
        <v>2</v>
      </c>
      <c r="K53" s="390"/>
      <c r="L53" s="417"/>
      <c r="M53" s="417"/>
      <c r="N53" s="417"/>
      <c r="O53" s="390"/>
      <c r="P53" s="404"/>
      <c r="Q53" s="390"/>
      <c r="R53" s="404"/>
      <c r="S53" s="971"/>
    </row>
    <row r="54" spans="1:19" ht="15" customHeight="1" thickBot="1">
      <c r="A54" s="963"/>
      <c r="B54" s="992"/>
      <c r="C54" s="313"/>
      <c r="D54" s="1121" t="s">
        <v>336</v>
      </c>
      <c r="E54" s="1122"/>
      <c r="F54" s="553">
        <f>SUM(H54+J54+L54+N54+P54+R54)</f>
        <v>8</v>
      </c>
      <c r="G54" s="291"/>
      <c r="H54" s="611"/>
      <c r="I54" s="394"/>
      <c r="J54" s="318"/>
      <c r="K54" s="394"/>
      <c r="L54" s="418">
        <v>2</v>
      </c>
      <c r="M54" s="390"/>
      <c r="N54" s="418">
        <v>2</v>
      </c>
      <c r="O54" s="394"/>
      <c r="P54" s="418">
        <v>2</v>
      </c>
      <c r="Q54" s="400"/>
      <c r="R54" s="418">
        <v>2</v>
      </c>
      <c r="S54" s="971"/>
    </row>
    <row r="55" spans="1:19" ht="15" customHeight="1">
      <c r="A55" s="963"/>
      <c r="B55" s="992"/>
      <c r="C55" s="300"/>
      <c r="D55" s="994" t="s">
        <v>337</v>
      </c>
      <c r="E55" s="995"/>
      <c r="F55" s="319">
        <v>3</v>
      </c>
      <c r="G55" s="312"/>
      <c r="H55" s="609"/>
      <c r="I55" s="402"/>
      <c r="J55" s="320"/>
      <c r="K55" s="402"/>
      <c r="L55" s="406"/>
      <c r="M55" s="402"/>
      <c r="N55" s="406"/>
      <c r="O55" s="402"/>
      <c r="P55" s="406"/>
      <c r="Q55" s="519"/>
      <c r="R55" s="406"/>
      <c r="S55" s="970" t="s">
        <v>338</v>
      </c>
    </row>
    <row r="56" spans="1:19" ht="15" customHeight="1">
      <c r="A56" s="963"/>
      <c r="B56" s="992"/>
      <c r="C56" s="243"/>
      <c r="D56" s="973" t="s">
        <v>339</v>
      </c>
      <c r="E56" s="974"/>
      <c r="F56" s="321">
        <v>3</v>
      </c>
      <c r="G56" s="258"/>
      <c r="H56" s="418"/>
      <c r="I56" s="390"/>
      <c r="J56" s="260"/>
      <c r="K56" s="390"/>
      <c r="L56" s="391"/>
      <c r="M56" s="390"/>
      <c r="N56" s="391"/>
      <c r="O56" s="390"/>
      <c r="P56" s="391"/>
      <c r="Q56" s="521"/>
      <c r="R56" s="391"/>
      <c r="S56" s="971"/>
    </row>
    <row r="57" spans="1:19" ht="15" customHeight="1">
      <c r="A57" s="963"/>
      <c r="B57" s="992"/>
      <c r="C57" s="267"/>
      <c r="D57" s="975" t="s">
        <v>340</v>
      </c>
      <c r="E57" s="976"/>
      <c r="F57" s="321">
        <v>1</v>
      </c>
      <c r="G57" s="258"/>
      <c r="H57" s="418"/>
      <c r="I57" s="390"/>
      <c r="J57" s="260"/>
      <c r="K57" s="390"/>
      <c r="L57" s="391"/>
      <c r="M57" s="390"/>
      <c r="N57" s="391"/>
      <c r="O57" s="390"/>
      <c r="P57" s="391"/>
      <c r="Q57" s="521"/>
      <c r="R57" s="391"/>
      <c r="S57" s="971"/>
    </row>
    <row r="58" spans="1:19" ht="15" customHeight="1">
      <c r="A58" s="963"/>
      <c r="B58" s="992"/>
      <c r="C58" s="243"/>
      <c r="D58" s="975" t="s">
        <v>341</v>
      </c>
      <c r="E58" s="976"/>
      <c r="F58" s="321">
        <v>2</v>
      </c>
      <c r="G58" s="258"/>
      <c r="H58" s="418"/>
      <c r="I58" s="390"/>
      <c r="J58" s="260"/>
      <c r="K58" s="390"/>
      <c r="L58" s="391"/>
      <c r="M58" s="390"/>
      <c r="N58" s="391"/>
      <c r="O58" s="390"/>
      <c r="P58" s="391"/>
      <c r="Q58" s="521"/>
      <c r="R58" s="391"/>
      <c r="S58" s="971"/>
    </row>
    <row r="59" spans="1:19" ht="15" customHeight="1">
      <c r="A59" s="963"/>
      <c r="B59" s="992"/>
      <c r="C59" s="268"/>
      <c r="D59" s="975" t="s">
        <v>7</v>
      </c>
      <c r="E59" s="976"/>
      <c r="F59" s="321">
        <v>2</v>
      </c>
      <c r="G59" s="316"/>
      <c r="H59" s="607"/>
      <c r="I59" s="407"/>
      <c r="J59" s="302"/>
      <c r="K59" s="407"/>
      <c r="L59" s="408"/>
      <c r="M59" s="407"/>
      <c r="N59" s="408"/>
      <c r="O59" s="407"/>
      <c r="P59" s="408"/>
      <c r="Q59" s="523"/>
      <c r="R59" s="408"/>
      <c r="S59" s="972"/>
    </row>
    <row r="60" spans="1:19" ht="15" customHeight="1">
      <c r="A60" s="963"/>
      <c r="B60" s="992"/>
      <c r="C60" s="243"/>
      <c r="D60" s="955" t="s">
        <v>460</v>
      </c>
      <c r="E60" s="956"/>
      <c r="F60" s="322">
        <f>SUM(F39:F59)+SUM(F38)</f>
        <v>97</v>
      </c>
      <c r="G60" s="323">
        <f aca="true" t="shared" si="4" ref="G60:R60">SUM(G39:G59)+SUM(G34:G37)</f>
        <v>0</v>
      </c>
      <c r="H60" s="410">
        <f t="shared" si="4"/>
        <v>5</v>
      </c>
      <c r="I60" s="409">
        <f t="shared" si="4"/>
        <v>8</v>
      </c>
      <c r="J60" s="324">
        <f t="shared" si="4"/>
        <v>11</v>
      </c>
      <c r="K60" s="409">
        <f t="shared" si="4"/>
        <v>7</v>
      </c>
      <c r="L60" s="410">
        <f t="shared" si="4"/>
        <v>10</v>
      </c>
      <c r="M60" s="409">
        <f t="shared" si="4"/>
        <v>10</v>
      </c>
      <c r="N60" s="410">
        <f t="shared" si="4"/>
        <v>12</v>
      </c>
      <c r="O60" s="409">
        <f t="shared" si="4"/>
        <v>25</v>
      </c>
      <c r="P60" s="410">
        <f t="shared" si="4"/>
        <v>24</v>
      </c>
      <c r="Q60" s="409">
        <f t="shared" si="4"/>
        <v>25</v>
      </c>
      <c r="R60" s="410">
        <f t="shared" si="4"/>
        <v>24</v>
      </c>
      <c r="S60" s="325"/>
    </row>
    <row r="61" spans="1:19" ht="24.75" customHeight="1">
      <c r="A61" s="957" t="s">
        <v>342</v>
      </c>
      <c r="B61" s="958"/>
      <c r="C61" s="959"/>
      <c r="D61" s="958"/>
      <c r="E61" s="960"/>
      <c r="F61" s="326">
        <f>SUM(F60,F33,F25)</f>
        <v>185</v>
      </c>
      <c r="G61" s="327">
        <f>SUM(G60,G33,G25)</f>
        <v>32</v>
      </c>
      <c r="H61" s="412">
        <f>SUM(H60,H33,H25)</f>
        <v>29</v>
      </c>
      <c r="I61" s="411">
        <f>SUM(I60,,I33,I25)</f>
        <v>32</v>
      </c>
      <c r="J61" s="326">
        <f aca="true" t="shared" si="5" ref="J61:R61">SUM(J60,J33,J25)</f>
        <v>29</v>
      </c>
      <c r="K61" s="411">
        <f t="shared" si="5"/>
        <v>32</v>
      </c>
      <c r="L61" s="412">
        <f t="shared" si="5"/>
        <v>29</v>
      </c>
      <c r="M61" s="411">
        <f t="shared" si="5"/>
        <v>32</v>
      </c>
      <c r="N61" s="412">
        <f t="shared" si="5"/>
        <v>29</v>
      </c>
      <c r="O61" s="411">
        <f t="shared" si="5"/>
        <v>32</v>
      </c>
      <c r="P61" s="412">
        <f t="shared" si="5"/>
        <v>29</v>
      </c>
      <c r="Q61" s="411">
        <f t="shared" si="5"/>
        <v>32</v>
      </c>
      <c r="R61" s="412">
        <f t="shared" si="5"/>
        <v>29</v>
      </c>
      <c r="S61" s="329" t="s">
        <v>6</v>
      </c>
    </row>
    <row r="62" spans="1:19" s="334" customFormat="1" ht="15" customHeight="1">
      <c r="A62" s="961" t="s">
        <v>751</v>
      </c>
      <c r="B62" s="962" t="s">
        <v>343</v>
      </c>
      <c r="C62" s="330"/>
      <c r="D62" s="950" t="s">
        <v>344</v>
      </c>
      <c r="E62" s="951"/>
      <c r="F62" s="326">
        <f>SUM(H62,J62,L62,N62,P62,R62)</f>
        <v>6</v>
      </c>
      <c r="G62" s="331">
        <v>1</v>
      </c>
      <c r="H62" s="332">
        <v>1</v>
      </c>
      <c r="I62" s="333">
        <v>1</v>
      </c>
      <c r="J62" s="332">
        <v>1</v>
      </c>
      <c r="K62" s="413">
        <v>1</v>
      </c>
      <c r="L62" s="414">
        <v>1</v>
      </c>
      <c r="M62" s="413">
        <v>1</v>
      </c>
      <c r="N62" s="414">
        <v>1</v>
      </c>
      <c r="O62" s="413">
        <v>1</v>
      </c>
      <c r="P62" s="414">
        <v>1</v>
      </c>
      <c r="Q62" s="413">
        <v>1</v>
      </c>
      <c r="R62" s="414">
        <v>1</v>
      </c>
      <c r="S62" s="947" t="s">
        <v>466</v>
      </c>
    </row>
    <row r="63" spans="1:19" s="334" customFormat="1" ht="15" customHeight="1">
      <c r="A63" s="961"/>
      <c r="B63" s="962"/>
      <c r="C63" s="243">
        <v>18</v>
      </c>
      <c r="D63" s="950" t="s">
        <v>365</v>
      </c>
      <c r="E63" s="951"/>
      <c r="F63" s="326">
        <f>SUM(H63,J63,L63,N63,P63,R63)</f>
        <v>12</v>
      </c>
      <c r="G63" s="331">
        <v>2</v>
      </c>
      <c r="H63" s="332">
        <v>2</v>
      </c>
      <c r="I63" s="333">
        <v>2</v>
      </c>
      <c r="J63" s="332">
        <v>2</v>
      </c>
      <c r="K63" s="413">
        <v>2</v>
      </c>
      <c r="L63" s="414">
        <v>2</v>
      </c>
      <c r="M63" s="413">
        <v>2</v>
      </c>
      <c r="N63" s="414">
        <v>2</v>
      </c>
      <c r="O63" s="413">
        <v>2</v>
      </c>
      <c r="P63" s="414">
        <v>2</v>
      </c>
      <c r="Q63" s="413">
        <v>2</v>
      </c>
      <c r="R63" s="414">
        <v>2</v>
      </c>
      <c r="S63" s="948"/>
    </row>
    <row r="64" spans="1:19" s="334" customFormat="1" ht="15" customHeight="1">
      <c r="A64" s="961"/>
      <c r="B64" s="962"/>
      <c r="C64" s="244"/>
      <c r="D64" s="950" t="s">
        <v>419</v>
      </c>
      <c r="E64" s="951"/>
      <c r="F64" s="326">
        <f aca="true" t="shared" si="6" ref="F64:R64">SUM(F62:F63)</f>
        <v>18</v>
      </c>
      <c r="G64" s="327">
        <f t="shared" si="6"/>
        <v>3</v>
      </c>
      <c r="H64" s="332">
        <f t="shared" si="6"/>
        <v>3</v>
      </c>
      <c r="I64" s="333">
        <f t="shared" si="6"/>
        <v>3</v>
      </c>
      <c r="J64" s="332">
        <f t="shared" si="6"/>
        <v>3</v>
      </c>
      <c r="K64" s="413">
        <f t="shared" si="6"/>
        <v>3</v>
      </c>
      <c r="L64" s="414">
        <f t="shared" si="6"/>
        <v>3</v>
      </c>
      <c r="M64" s="413">
        <f t="shared" si="6"/>
        <v>3</v>
      </c>
      <c r="N64" s="414">
        <f t="shared" si="6"/>
        <v>3</v>
      </c>
      <c r="O64" s="413">
        <f t="shared" si="6"/>
        <v>3</v>
      </c>
      <c r="P64" s="414">
        <f t="shared" si="6"/>
        <v>3</v>
      </c>
      <c r="Q64" s="413">
        <f t="shared" si="6"/>
        <v>3</v>
      </c>
      <c r="R64" s="414">
        <f t="shared" si="6"/>
        <v>3</v>
      </c>
      <c r="S64" s="949"/>
    </row>
    <row r="65" spans="1:19" s="334" customFormat="1" ht="18.75" customHeight="1" thickBot="1">
      <c r="A65" s="952" t="s">
        <v>345</v>
      </c>
      <c r="B65" s="953"/>
      <c r="C65" s="953"/>
      <c r="D65" s="953"/>
      <c r="E65" s="954"/>
      <c r="F65" s="306">
        <f>SUM(H65+J65+L65+N65+P65+R65)</f>
        <v>174</v>
      </c>
      <c r="G65" s="335">
        <f>SUM(G61,G64)</f>
        <v>35</v>
      </c>
      <c r="H65" s="308">
        <f>SUM(H61)</f>
        <v>29</v>
      </c>
      <c r="I65" s="307">
        <f>SUM(I61,I64)</f>
        <v>35</v>
      </c>
      <c r="J65" s="308">
        <f>SUM(J61)</f>
        <v>29</v>
      </c>
      <c r="K65" s="400">
        <f>SUM(K61,K64)</f>
        <v>35</v>
      </c>
      <c r="L65" s="401">
        <f>SUM(L61)</f>
        <v>29</v>
      </c>
      <c r="M65" s="400">
        <f>SUM(M61,M64)</f>
        <v>35</v>
      </c>
      <c r="N65" s="401">
        <f>SUM(N61)</f>
        <v>29</v>
      </c>
      <c r="O65" s="400">
        <f>SUM(O61,O64)</f>
        <v>35</v>
      </c>
      <c r="P65" s="401">
        <f>SUM(P61)</f>
        <v>29</v>
      </c>
      <c r="Q65" s="400">
        <f>SUM(Q61,Q64)</f>
        <v>35</v>
      </c>
      <c r="R65" s="401">
        <f>SUM(R61)</f>
        <v>29</v>
      </c>
      <c r="S65" s="336"/>
    </row>
    <row r="66" s="334" customFormat="1" ht="16.5"/>
    <row r="67" spans="4:18" s="334" customFormat="1" ht="16.5">
      <c r="D67" s="334" t="s">
        <v>346</v>
      </c>
      <c r="E67" s="337">
        <f>SUM(G67+I67+K67+M67+O67+Q67)</f>
        <v>210</v>
      </c>
      <c r="G67" s="288">
        <f>SUM(G60,G33,G25)+3</f>
        <v>35</v>
      </c>
      <c r="H67" s="289">
        <f>SUM(H60,H33,H25)</f>
        <v>29</v>
      </c>
      <c r="I67" s="288">
        <f>SUM(I60,I33,I25)+3</f>
        <v>35</v>
      </c>
      <c r="J67" s="289">
        <f>SUM(J60,J33,J25)</f>
        <v>29</v>
      </c>
      <c r="K67" s="288">
        <f>SUM(K60,K33,K25)+3</f>
        <v>35</v>
      </c>
      <c r="L67" s="289">
        <f>SUM(L60,L33,L25)</f>
        <v>29</v>
      </c>
      <c r="M67" s="288">
        <f>SUM(M60,M33,M25)+3</f>
        <v>35</v>
      </c>
      <c r="N67" s="289">
        <f>SUM(N60,N33,N25)</f>
        <v>29</v>
      </c>
      <c r="O67" s="288">
        <f>SUM(O60,O33,O25)+3</f>
        <v>35</v>
      </c>
      <c r="P67" s="289">
        <f>SUM(P60,P33,P25)</f>
        <v>29</v>
      </c>
      <c r="Q67" s="288">
        <f>SUM(Q60,Q33,Q25)+3</f>
        <v>35</v>
      </c>
      <c r="R67" s="289">
        <f>SUM(R60,R33,R25)</f>
        <v>29</v>
      </c>
    </row>
    <row r="68" spans="4:18" s="334" customFormat="1" ht="16.5">
      <c r="D68" s="334" t="s">
        <v>347</v>
      </c>
      <c r="E68" s="337">
        <v>185</v>
      </c>
      <c r="F68" s="338" t="s">
        <v>348</v>
      </c>
      <c r="G68" s="251" t="s">
        <v>188</v>
      </c>
      <c r="H68" s="252" t="s">
        <v>748</v>
      </c>
      <c r="I68" s="251" t="s">
        <v>188</v>
      </c>
      <c r="J68" s="252" t="s">
        <v>748</v>
      </c>
      <c r="K68" s="251" t="s">
        <v>188</v>
      </c>
      <c r="L68" s="252" t="s">
        <v>748</v>
      </c>
      <c r="M68" s="251" t="s">
        <v>188</v>
      </c>
      <c r="N68" s="252" t="s">
        <v>748</v>
      </c>
      <c r="O68" s="251" t="s">
        <v>188</v>
      </c>
      <c r="P68" s="252" t="s">
        <v>748</v>
      </c>
      <c r="Q68" s="251" t="s">
        <v>188</v>
      </c>
      <c r="R68" s="252" t="s">
        <v>748</v>
      </c>
    </row>
  </sheetData>
  <sheetProtection/>
  <mergeCells count="76">
    <mergeCell ref="K6:L6"/>
    <mergeCell ref="M6:N6"/>
    <mergeCell ref="O6:P6"/>
    <mergeCell ref="D39:E39"/>
    <mergeCell ref="D52:E52"/>
    <mergeCell ref="D50:E50"/>
    <mergeCell ref="D48:E48"/>
    <mergeCell ref="D49:E49"/>
    <mergeCell ref="D43:E43"/>
    <mergeCell ref="D40:E40"/>
    <mergeCell ref="S4:S5"/>
    <mergeCell ref="Q6:R6"/>
    <mergeCell ref="G5:J5"/>
    <mergeCell ref="K5:N5"/>
    <mergeCell ref="A3:S3"/>
    <mergeCell ref="D33:E33"/>
    <mergeCell ref="G4:R4"/>
    <mergeCell ref="D32:E32"/>
    <mergeCell ref="G6:H6"/>
    <mergeCell ref="O5:R5"/>
    <mergeCell ref="D25:E25"/>
    <mergeCell ref="I6:J6"/>
    <mergeCell ref="D11:D13"/>
    <mergeCell ref="D36:E36"/>
    <mergeCell ref="D6:E6"/>
    <mergeCell ref="A1:S1"/>
    <mergeCell ref="A6:B6"/>
    <mergeCell ref="A2:S2"/>
    <mergeCell ref="A4:C5"/>
    <mergeCell ref="D4:F5"/>
    <mergeCell ref="D37:E37"/>
    <mergeCell ref="D35:E35"/>
    <mergeCell ref="D38:E38"/>
    <mergeCell ref="D26:E26"/>
    <mergeCell ref="D27:E27"/>
    <mergeCell ref="D28:E28"/>
    <mergeCell ref="D29:E29"/>
    <mergeCell ref="D34:E34"/>
    <mergeCell ref="A7:A33"/>
    <mergeCell ref="B7:B25"/>
    <mergeCell ref="D17:D19"/>
    <mergeCell ref="D20:D21"/>
    <mergeCell ref="D22:D23"/>
    <mergeCell ref="B26:B33"/>
    <mergeCell ref="D24:E24"/>
    <mergeCell ref="D30:E30"/>
    <mergeCell ref="D31:E31"/>
    <mergeCell ref="D14:D16"/>
    <mergeCell ref="D44:E44"/>
    <mergeCell ref="D45:E45"/>
    <mergeCell ref="D42:E42"/>
    <mergeCell ref="D57:E57"/>
    <mergeCell ref="D55:E55"/>
    <mergeCell ref="D56:E56"/>
    <mergeCell ref="D46:E46"/>
    <mergeCell ref="D51:E51"/>
    <mergeCell ref="D47:E47"/>
    <mergeCell ref="S62:S64"/>
    <mergeCell ref="D63:E63"/>
    <mergeCell ref="D64:E64"/>
    <mergeCell ref="S50:S54"/>
    <mergeCell ref="D54:E54"/>
    <mergeCell ref="S55:S59"/>
    <mergeCell ref="D59:E59"/>
    <mergeCell ref="D60:E60"/>
    <mergeCell ref="D58:E58"/>
    <mergeCell ref="A65:E65"/>
    <mergeCell ref="A61:E61"/>
    <mergeCell ref="A62:A64"/>
    <mergeCell ref="B62:B64"/>
    <mergeCell ref="D62:E62"/>
    <mergeCell ref="D53:E53"/>
    <mergeCell ref="A34:A60"/>
    <mergeCell ref="B34:B38"/>
    <mergeCell ref="B39:B60"/>
    <mergeCell ref="D41:E41"/>
  </mergeCells>
  <printOptions/>
  <pageMargins left="0.5511811023622047" right="0.11811023622047245" top="0.5905511811023623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66"/>
  <sheetViews>
    <sheetView zoomScalePageLayoutView="0" workbookViewId="0" topLeftCell="A34">
      <selection activeCell="J33" sqref="J33"/>
    </sheetView>
  </sheetViews>
  <sheetFormatPr defaultColWidth="9.00390625" defaultRowHeight="16.5"/>
  <cols>
    <col min="1" max="1" width="7.125" style="245" customWidth="1"/>
    <col min="2" max="2" width="8.125" style="245" customWidth="1"/>
    <col min="3" max="3" width="8.00390625" style="245" customWidth="1"/>
    <col min="4" max="4" width="9.25390625" style="245" customWidth="1"/>
    <col min="5" max="5" width="18.625" style="245" customWidth="1"/>
    <col min="6" max="6" width="6.875" style="245" customWidth="1"/>
    <col min="7" max="18" width="3.875" style="245" customWidth="1"/>
    <col min="19" max="19" width="20.25390625" style="245" customWidth="1"/>
    <col min="20" max="16384" width="9.00390625" style="245" customWidth="1"/>
  </cols>
  <sheetData>
    <row r="1" spans="1:19" ht="32.25" customHeight="1">
      <c r="A1" s="996" t="s">
        <v>88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7"/>
      <c r="N1" s="997"/>
      <c r="O1" s="997"/>
      <c r="P1" s="997"/>
      <c r="Q1" s="997"/>
      <c r="R1" s="997"/>
      <c r="S1" s="997"/>
    </row>
    <row r="2" spans="1:19" ht="32.25" customHeight="1">
      <c r="A2" s="1150" t="s">
        <v>89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</row>
    <row r="3" spans="1:19" ht="32.25" customHeight="1" thickBot="1">
      <c r="A3" s="1125" t="s">
        <v>765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</row>
    <row r="4" spans="1:19" ht="15.75" customHeight="1">
      <c r="A4" s="1000" t="s">
        <v>90</v>
      </c>
      <c r="B4" s="1001"/>
      <c r="C4" s="1001"/>
      <c r="D4" s="1004" t="s">
        <v>91</v>
      </c>
      <c r="E4" s="1005"/>
      <c r="F4" s="1005"/>
      <c r="G4" s="1013" t="s">
        <v>92</v>
      </c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5"/>
      <c r="S4" s="1008" t="s">
        <v>93</v>
      </c>
    </row>
    <row r="5" spans="1:19" ht="15" customHeight="1" thickBot="1">
      <c r="A5" s="1002"/>
      <c r="B5" s="1003"/>
      <c r="C5" s="1003"/>
      <c r="D5" s="1006"/>
      <c r="E5" s="1007"/>
      <c r="F5" s="1007"/>
      <c r="G5" s="1010" t="s">
        <v>744</v>
      </c>
      <c r="H5" s="1011"/>
      <c r="I5" s="1011"/>
      <c r="J5" s="1012"/>
      <c r="K5" s="1118" t="s">
        <v>745</v>
      </c>
      <c r="L5" s="1011"/>
      <c r="M5" s="1011"/>
      <c r="N5" s="1012"/>
      <c r="O5" s="1118" t="s">
        <v>746</v>
      </c>
      <c r="P5" s="1011"/>
      <c r="Q5" s="1011"/>
      <c r="R5" s="1012"/>
      <c r="S5" s="1009"/>
    </row>
    <row r="6" spans="1:19" ht="28.5" customHeight="1">
      <c r="A6" s="1002" t="s">
        <v>747</v>
      </c>
      <c r="B6" s="1003"/>
      <c r="C6" s="242" t="s">
        <v>748</v>
      </c>
      <c r="D6" s="1028" t="s">
        <v>94</v>
      </c>
      <c r="E6" s="1029"/>
      <c r="F6" s="240" t="s">
        <v>748</v>
      </c>
      <c r="G6" s="1026" t="s">
        <v>749</v>
      </c>
      <c r="H6" s="1027"/>
      <c r="I6" s="1017" t="s">
        <v>750</v>
      </c>
      <c r="J6" s="1015"/>
      <c r="K6" s="1017" t="s">
        <v>749</v>
      </c>
      <c r="L6" s="1018"/>
      <c r="M6" s="1017" t="s">
        <v>750</v>
      </c>
      <c r="N6" s="1018"/>
      <c r="O6" s="1017" t="s">
        <v>749</v>
      </c>
      <c r="P6" s="1018"/>
      <c r="Q6" s="1017" t="s">
        <v>750</v>
      </c>
      <c r="R6" s="1018"/>
      <c r="S6" s="247"/>
    </row>
    <row r="7" spans="1:19" ht="15" customHeight="1">
      <c r="A7" s="1082" t="s">
        <v>95</v>
      </c>
      <c r="B7" s="1034" t="s">
        <v>646</v>
      </c>
      <c r="C7" s="248"/>
      <c r="D7" s="240"/>
      <c r="E7" s="241"/>
      <c r="F7" s="240"/>
      <c r="G7" s="249" t="s">
        <v>96</v>
      </c>
      <c r="H7" s="389" t="s">
        <v>748</v>
      </c>
      <c r="I7" s="388" t="s">
        <v>96</v>
      </c>
      <c r="J7" s="250" t="s">
        <v>748</v>
      </c>
      <c r="K7" s="388" t="s">
        <v>96</v>
      </c>
      <c r="L7" s="389" t="s">
        <v>748</v>
      </c>
      <c r="M7" s="388" t="s">
        <v>96</v>
      </c>
      <c r="N7" s="389" t="s">
        <v>748</v>
      </c>
      <c r="O7" s="388" t="s">
        <v>96</v>
      </c>
      <c r="P7" s="389" t="s">
        <v>748</v>
      </c>
      <c r="Q7" s="388" t="s">
        <v>96</v>
      </c>
      <c r="R7" s="494" t="s">
        <v>748</v>
      </c>
      <c r="S7" s="253"/>
    </row>
    <row r="8" spans="1:19" ht="15" customHeight="1">
      <c r="A8" s="1082"/>
      <c r="B8" s="1034"/>
      <c r="C8" s="254"/>
      <c r="D8" s="1108" t="s">
        <v>97</v>
      </c>
      <c r="E8" s="495" t="s">
        <v>98</v>
      </c>
      <c r="F8" s="257">
        <f aca="true" t="shared" si="0" ref="F8:F49">SUM(H8+J8+L8+N8+P8+R8)</f>
        <v>12</v>
      </c>
      <c r="G8" s="258">
        <v>3</v>
      </c>
      <c r="H8" s="418">
        <v>2</v>
      </c>
      <c r="I8" s="390">
        <v>3</v>
      </c>
      <c r="J8" s="260">
        <v>2</v>
      </c>
      <c r="K8" s="390">
        <v>3</v>
      </c>
      <c r="L8" s="391">
        <v>2</v>
      </c>
      <c r="M8" s="390">
        <v>3</v>
      </c>
      <c r="N8" s="391">
        <v>2</v>
      </c>
      <c r="O8" s="496">
        <v>3</v>
      </c>
      <c r="P8" s="497">
        <v>2</v>
      </c>
      <c r="Q8" s="390">
        <v>3</v>
      </c>
      <c r="R8" s="418">
        <v>2</v>
      </c>
      <c r="S8" s="261"/>
    </row>
    <row r="9" spans="1:19" ht="15" customHeight="1">
      <c r="A9" s="1082"/>
      <c r="B9" s="1034"/>
      <c r="C9" s="243"/>
      <c r="D9" s="1109"/>
      <c r="E9" s="495" t="s">
        <v>99</v>
      </c>
      <c r="F9" s="257">
        <f t="shared" si="0"/>
        <v>8</v>
      </c>
      <c r="G9" s="258">
        <v>3</v>
      </c>
      <c r="H9" s="418">
        <v>2</v>
      </c>
      <c r="I9" s="390">
        <v>3</v>
      </c>
      <c r="J9" s="260">
        <v>2</v>
      </c>
      <c r="K9" s="390">
        <v>3</v>
      </c>
      <c r="L9" s="391">
        <v>2</v>
      </c>
      <c r="M9" s="390">
        <v>3</v>
      </c>
      <c r="N9" s="391">
        <v>2</v>
      </c>
      <c r="O9" s="496"/>
      <c r="P9" s="497"/>
      <c r="Q9" s="390"/>
      <c r="R9" s="418"/>
      <c r="S9" s="262"/>
    </row>
    <row r="10" spans="1:19" ht="15" customHeight="1">
      <c r="A10" s="1082"/>
      <c r="B10" s="1034"/>
      <c r="C10" s="243"/>
      <c r="D10" s="498" t="s">
        <v>100</v>
      </c>
      <c r="E10" s="495" t="s">
        <v>101</v>
      </c>
      <c r="F10" s="257">
        <f t="shared" si="0"/>
        <v>6</v>
      </c>
      <c r="G10" s="258">
        <v>3</v>
      </c>
      <c r="H10" s="418">
        <v>2</v>
      </c>
      <c r="I10" s="390">
        <v>3</v>
      </c>
      <c r="J10" s="260">
        <v>2</v>
      </c>
      <c r="K10" s="390">
        <v>3</v>
      </c>
      <c r="L10" s="391">
        <v>2</v>
      </c>
      <c r="M10" s="390"/>
      <c r="N10" s="391"/>
      <c r="O10" s="496"/>
      <c r="P10" s="497"/>
      <c r="Q10" s="499"/>
      <c r="R10" s="500"/>
      <c r="S10" s="261"/>
    </row>
    <row r="11" spans="1:19" ht="15" customHeight="1">
      <c r="A11" s="1082"/>
      <c r="B11" s="1034"/>
      <c r="C11" s="243"/>
      <c r="D11" s="1104" t="s">
        <v>102</v>
      </c>
      <c r="E11" s="501" t="s">
        <v>103</v>
      </c>
      <c r="F11" s="257">
        <f t="shared" si="0"/>
        <v>2</v>
      </c>
      <c r="G11" s="258">
        <v>2</v>
      </c>
      <c r="H11" s="418">
        <v>1</v>
      </c>
      <c r="I11" s="390">
        <v>2</v>
      </c>
      <c r="J11" s="260">
        <v>1</v>
      </c>
      <c r="K11" s="390"/>
      <c r="L11" s="391"/>
      <c r="M11" s="390"/>
      <c r="N11" s="391"/>
      <c r="O11" s="496"/>
      <c r="P11" s="497"/>
      <c r="Q11" s="390"/>
      <c r="R11" s="418"/>
      <c r="S11" s="265"/>
    </row>
    <row r="12" spans="1:19" ht="15" customHeight="1">
      <c r="A12" s="1082"/>
      <c r="B12" s="1034"/>
      <c r="C12" s="243"/>
      <c r="D12" s="1105"/>
      <c r="E12" s="502" t="s">
        <v>104</v>
      </c>
      <c r="F12" s="257">
        <f t="shared" si="0"/>
        <v>1</v>
      </c>
      <c r="G12" s="258">
        <v>2</v>
      </c>
      <c r="H12" s="418">
        <v>1</v>
      </c>
      <c r="I12" s="390"/>
      <c r="J12" s="260"/>
      <c r="K12" s="390"/>
      <c r="L12" s="391"/>
      <c r="M12" s="390"/>
      <c r="N12" s="391"/>
      <c r="O12" s="496"/>
      <c r="P12" s="497"/>
      <c r="Q12" s="390"/>
      <c r="R12" s="418"/>
      <c r="S12" s="1103" t="s">
        <v>105</v>
      </c>
    </row>
    <row r="13" spans="1:19" ht="15" customHeight="1">
      <c r="A13" s="1082"/>
      <c r="B13" s="1034"/>
      <c r="C13" s="243">
        <f>F25</f>
        <v>56</v>
      </c>
      <c r="D13" s="1106"/>
      <c r="E13" s="501" t="s">
        <v>106</v>
      </c>
      <c r="F13" s="257">
        <f t="shared" si="0"/>
        <v>1</v>
      </c>
      <c r="G13" s="258"/>
      <c r="H13" s="418"/>
      <c r="I13" s="390">
        <v>2</v>
      </c>
      <c r="J13" s="260">
        <v>1</v>
      </c>
      <c r="K13" s="390"/>
      <c r="L13" s="391"/>
      <c r="M13" s="390"/>
      <c r="N13" s="391"/>
      <c r="O13" s="496"/>
      <c r="P13" s="497"/>
      <c r="Q13" s="390"/>
      <c r="R13" s="418"/>
      <c r="S13" s="1102"/>
    </row>
    <row r="14" spans="1:19" ht="15" customHeight="1">
      <c r="A14" s="1082"/>
      <c r="B14" s="1034"/>
      <c r="C14" s="243" t="s">
        <v>107</v>
      </c>
      <c r="D14" s="1104" t="s">
        <v>108</v>
      </c>
      <c r="E14" s="495" t="s">
        <v>109</v>
      </c>
      <c r="F14" s="257">
        <f t="shared" si="0"/>
        <v>2</v>
      </c>
      <c r="G14" s="258"/>
      <c r="H14" s="418"/>
      <c r="I14" s="390"/>
      <c r="J14" s="260"/>
      <c r="K14" s="390"/>
      <c r="L14" s="391"/>
      <c r="M14" s="390"/>
      <c r="N14" s="391"/>
      <c r="O14" s="496"/>
      <c r="P14" s="497"/>
      <c r="Q14" s="390">
        <v>3</v>
      </c>
      <c r="R14" s="418">
        <v>2</v>
      </c>
      <c r="S14" s="1103" t="s">
        <v>110</v>
      </c>
    </row>
    <row r="15" spans="1:19" ht="15" customHeight="1">
      <c r="A15" s="1082"/>
      <c r="B15" s="1034"/>
      <c r="C15" s="267">
        <f>F25/F59</f>
        <v>0.3522012578616352</v>
      </c>
      <c r="D15" s="1105"/>
      <c r="E15" s="502" t="s">
        <v>111</v>
      </c>
      <c r="F15" s="257">
        <f t="shared" si="0"/>
        <v>2</v>
      </c>
      <c r="G15" s="258"/>
      <c r="H15" s="418"/>
      <c r="I15" s="390"/>
      <c r="J15" s="260"/>
      <c r="K15" s="390"/>
      <c r="L15" s="391"/>
      <c r="M15" s="390"/>
      <c r="N15" s="391"/>
      <c r="O15" s="496">
        <v>3</v>
      </c>
      <c r="P15" s="497">
        <v>2</v>
      </c>
      <c r="Q15" s="390"/>
      <c r="R15" s="418"/>
      <c r="S15" s="1102"/>
    </row>
    <row r="16" spans="1:19" ht="15" customHeight="1">
      <c r="A16" s="1082"/>
      <c r="B16" s="1034"/>
      <c r="C16" s="268"/>
      <c r="D16" s="1106"/>
      <c r="E16" s="503" t="s">
        <v>112</v>
      </c>
      <c r="F16" s="257">
        <f t="shared" si="0"/>
        <v>2</v>
      </c>
      <c r="G16" s="258"/>
      <c r="H16" s="418"/>
      <c r="I16" s="390"/>
      <c r="J16" s="260"/>
      <c r="K16" s="390"/>
      <c r="L16" s="391"/>
      <c r="M16" s="390"/>
      <c r="N16" s="391"/>
      <c r="O16" s="496">
        <v>2</v>
      </c>
      <c r="P16" s="497">
        <v>1</v>
      </c>
      <c r="Q16" s="390">
        <v>2</v>
      </c>
      <c r="R16" s="418">
        <v>1</v>
      </c>
      <c r="S16" s="270"/>
    </row>
    <row r="17" spans="1:19" ht="15" customHeight="1">
      <c r="A17" s="1082"/>
      <c r="B17" s="1034"/>
      <c r="C17" s="268"/>
      <c r="D17" s="1104" t="s">
        <v>113</v>
      </c>
      <c r="E17" s="502" t="s">
        <v>114</v>
      </c>
      <c r="F17" s="257">
        <f t="shared" si="0"/>
        <v>2</v>
      </c>
      <c r="G17" s="258"/>
      <c r="H17" s="418"/>
      <c r="I17" s="390"/>
      <c r="J17" s="260"/>
      <c r="K17" s="390">
        <v>3</v>
      </c>
      <c r="L17" s="391">
        <v>2</v>
      </c>
      <c r="M17" s="390"/>
      <c r="N17" s="391"/>
      <c r="O17" s="496"/>
      <c r="P17" s="497"/>
      <c r="Q17" s="390"/>
      <c r="R17" s="418"/>
      <c r="S17" s="1103" t="s">
        <v>115</v>
      </c>
    </row>
    <row r="18" spans="1:19" ht="15" customHeight="1">
      <c r="A18" s="1082"/>
      <c r="B18" s="1034"/>
      <c r="C18" s="268"/>
      <c r="D18" s="1105"/>
      <c r="E18" s="502" t="s">
        <v>116</v>
      </c>
      <c r="F18" s="257">
        <f t="shared" si="0"/>
        <v>2</v>
      </c>
      <c r="G18" s="258"/>
      <c r="H18" s="418"/>
      <c r="I18" s="390"/>
      <c r="J18" s="260"/>
      <c r="K18" s="390"/>
      <c r="L18" s="391"/>
      <c r="M18" s="390">
        <v>3</v>
      </c>
      <c r="N18" s="391">
        <v>2</v>
      </c>
      <c r="O18" s="496"/>
      <c r="P18" s="497"/>
      <c r="Q18" s="390"/>
      <c r="R18" s="418"/>
      <c r="S18" s="1102"/>
    </row>
    <row r="19" spans="1:19" ht="15" customHeight="1">
      <c r="A19" s="1082"/>
      <c r="B19" s="1034"/>
      <c r="C19" s="243"/>
      <c r="D19" s="1106"/>
      <c r="E19" s="502" t="s">
        <v>117</v>
      </c>
      <c r="F19" s="257">
        <f t="shared" si="0"/>
        <v>0</v>
      </c>
      <c r="G19" s="258"/>
      <c r="H19" s="418"/>
      <c r="I19" s="390"/>
      <c r="J19" s="260"/>
      <c r="K19" s="390"/>
      <c r="L19" s="391"/>
      <c r="M19" s="390"/>
      <c r="N19" s="391"/>
      <c r="O19" s="496"/>
      <c r="P19" s="497"/>
      <c r="Q19" s="390"/>
      <c r="R19" s="418"/>
      <c r="S19" s="272"/>
    </row>
    <row r="20" spans="1:19" ht="15" customHeight="1">
      <c r="A20" s="1082"/>
      <c r="B20" s="1034"/>
      <c r="C20" s="243"/>
      <c r="D20" s="1104" t="s">
        <v>118</v>
      </c>
      <c r="E20" s="495" t="s">
        <v>119</v>
      </c>
      <c r="F20" s="257">
        <f t="shared" si="0"/>
        <v>2</v>
      </c>
      <c r="G20" s="258">
        <v>2</v>
      </c>
      <c r="H20" s="418">
        <v>1</v>
      </c>
      <c r="I20" s="390">
        <v>2</v>
      </c>
      <c r="J20" s="260">
        <v>1</v>
      </c>
      <c r="K20" s="390"/>
      <c r="L20" s="391"/>
      <c r="M20" s="390"/>
      <c r="N20" s="391"/>
      <c r="O20" s="496"/>
      <c r="P20" s="497"/>
      <c r="Q20" s="390"/>
      <c r="R20" s="418"/>
      <c r="S20" s="273"/>
    </row>
    <row r="21" spans="1:19" ht="15" customHeight="1">
      <c r="A21" s="1082"/>
      <c r="B21" s="1034"/>
      <c r="C21" s="243"/>
      <c r="D21" s="1106"/>
      <c r="E21" s="495" t="s">
        <v>120</v>
      </c>
      <c r="F21" s="257">
        <f>SUM(H21+J21+L21+N21+P21+R21)</f>
        <v>2</v>
      </c>
      <c r="G21" s="258"/>
      <c r="H21" s="418"/>
      <c r="I21" s="390"/>
      <c r="J21" s="260"/>
      <c r="K21" s="390"/>
      <c r="L21" s="391"/>
      <c r="M21" s="390"/>
      <c r="N21" s="391"/>
      <c r="O21" s="496">
        <v>2</v>
      </c>
      <c r="P21" s="497">
        <v>1</v>
      </c>
      <c r="Q21" s="390">
        <v>2</v>
      </c>
      <c r="R21" s="418">
        <v>1</v>
      </c>
      <c r="S21" s="265"/>
    </row>
    <row r="22" spans="1:19" ht="15" customHeight="1">
      <c r="A22" s="1082"/>
      <c r="B22" s="1034"/>
      <c r="C22" s="243"/>
      <c r="D22" s="1104" t="s">
        <v>121</v>
      </c>
      <c r="E22" s="495" t="s">
        <v>122</v>
      </c>
      <c r="F22" s="257">
        <f t="shared" si="0"/>
        <v>4</v>
      </c>
      <c r="G22" s="258">
        <v>2</v>
      </c>
      <c r="H22" s="418">
        <v>1</v>
      </c>
      <c r="I22" s="390">
        <v>2</v>
      </c>
      <c r="J22" s="260">
        <v>1</v>
      </c>
      <c r="K22" s="390">
        <v>2</v>
      </c>
      <c r="L22" s="391">
        <v>1</v>
      </c>
      <c r="M22" s="390">
        <v>2</v>
      </c>
      <c r="N22" s="391">
        <v>1</v>
      </c>
      <c r="O22" s="496"/>
      <c r="P22" s="497"/>
      <c r="Q22" s="390"/>
      <c r="R22" s="418"/>
      <c r="S22" s="265"/>
    </row>
    <row r="23" spans="1:19" ht="15" customHeight="1">
      <c r="A23" s="1082"/>
      <c r="B23" s="1034"/>
      <c r="C23" s="243"/>
      <c r="D23" s="1106"/>
      <c r="E23" s="495" t="s">
        <v>123</v>
      </c>
      <c r="F23" s="257">
        <f t="shared" si="0"/>
        <v>4</v>
      </c>
      <c r="G23" s="258">
        <v>2</v>
      </c>
      <c r="H23" s="418">
        <v>1</v>
      </c>
      <c r="I23" s="390">
        <v>2</v>
      </c>
      <c r="J23" s="260">
        <v>1</v>
      </c>
      <c r="K23" s="390">
        <v>2</v>
      </c>
      <c r="L23" s="391">
        <v>1</v>
      </c>
      <c r="M23" s="390">
        <v>2</v>
      </c>
      <c r="N23" s="391">
        <v>1</v>
      </c>
      <c r="O23" s="496"/>
      <c r="P23" s="497"/>
      <c r="Q23" s="390"/>
      <c r="R23" s="418"/>
      <c r="S23" s="265"/>
    </row>
    <row r="24" spans="1:19" ht="15" customHeight="1">
      <c r="A24" s="1082"/>
      <c r="B24" s="1034"/>
      <c r="C24" s="243"/>
      <c r="D24" s="1110" t="s">
        <v>124</v>
      </c>
      <c r="E24" s="1147"/>
      <c r="F24" s="257">
        <f t="shared" si="0"/>
        <v>4</v>
      </c>
      <c r="G24" s="258">
        <v>2</v>
      </c>
      <c r="H24" s="418">
        <v>1</v>
      </c>
      <c r="I24" s="390">
        <v>2</v>
      </c>
      <c r="J24" s="260">
        <v>1</v>
      </c>
      <c r="K24" s="390">
        <v>2</v>
      </c>
      <c r="L24" s="391">
        <v>1</v>
      </c>
      <c r="M24" s="390">
        <v>2</v>
      </c>
      <c r="N24" s="391">
        <v>1</v>
      </c>
      <c r="O24" s="496"/>
      <c r="P24" s="497"/>
      <c r="Q24" s="390"/>
      <c r="R24" s="418"/>
      <c r="S24" s="265"/>
    </row>
    <row r="25" spans="1:19" ht="15" customHeight="1" thickBot="1">
      <c r="A25" s="1082"/>
      <c r="B25" s="1035"/>
      <c r="C25" s="274"/>
      <c r="D25" s="1112" t="s">
        <v>125</v>
      </c>
      <c r="E25" s="1113"/>
      <c r="F25" s="275">
        <f t="shared" si="0"/>
        <v>56</v>
      </c>
      <c r="G25" s="276">
        <f aca="true" t="shared" si="1" ref="G25:R25">SUM(G8:G24)</f>
        <v>21</v>
      </c>
      <c r="H25" s="393">
        <f t="shared" si="1"/>
        <v>12</v>
      </c>
      <c r="I25" s="392">
        <f t="shared" si="1"/>
        <v>21</v>
      </c>
      <c r="J25" s="277">
        <f t="shared" si="1"/>
        <v>12</v>
      </c>
      <c r="K25" s="392">
        <f t="shared" si="1"/>
        <v>18</v>
      </c>
      <c r="L25" s="393">
        <f t="shared" si="1"/>
        <v>11</v>
      </c>
      <c r="M25" s="392">
        <f t="shared" si="1"/>
        <v>15</v>
      </c>
      <c r="N25" s="393">
        <f t="shared" si="1"/>
        <v>9</v>
      </c>
      <c r="O25" s="392">
        <f t="shared" si="1"/>
        <v>10</v>
      </c>
      <c r="P25" s="393">
        <f t="shared" si="1"/>
        <v>6</v>
      </c>
      <c r="Q25" s="392">
        <f t="shared" si="1"/>
        <v>10</v>
      </c>
      <c r="R25" s="393">
        <f t="shared" si="1"/>
        <v>6</v>
      </c>
      <c r="S25" s="278"/>
    </row>
    <row r="26" spans="1:19" ht="16.5">
      <c r="A26" s="1082"/>
      <c r="B26" s="982" t="s">
        <v>126</v>
      </c>
      <c r="C26" s="279"/>
      <c r="D26" s="1148" t="s">
        <v>127</v>
      </c>
      <c r="E26" s="1149"/>
      <c r="F26" s="504">
        <f t="shared" si="0"/>
        <v>6</v>
      </c>
      <c r="G26" s="281">
        <v>3</v>
      </c>
      <c r="H26" s="505">
        <v>2</v>
      </c>
      <c r="I26" s="394">
        <v>3</v>
      </c>
      <c r="J26" s="283">
        <v>2</v>
      </c>
      <c r="K26" s="394">
        <v>3</v>
      </c>
      <c r="L26" s="395">
        <v>2</v>
      </c>
      <c r="M26" s="394"/>
      <c r="N26" s="395"/>
      <c r="O26" s="394"/>
      <c r="P26" s="395"/>
      <c r="Q26" s="394"/>
      <c r="R26" s="505"/>
      <c r="S26" s="284"/>
    </row>
    <row r="27" spans="1:19" ht="16.5">
      <c r="A27" s="1082"/>
      <c r="B27" s="1114"/>
      <c r="C27" s="243"/>
      <c r="D27" s="1142" t="s">
        <v>128</v>
      </c>
      <c r="E27" s="1142"/>
      <c r="F27" s="506">
        <f t="shared" si="0"/>
        <v>4</v>
      </c>
      <c r="G27" s="543">
        <v>3</v>
      </c>
      <c r="H27" s="418">
        <v>2</v>
      </c>
      <c r="I27" s="390">
        <v>3</v>
      </c>
      <c r="J27" s="260">
        <v>2</v>
      </c>
      <c r="K27" s="394"/>
      <c r="L27" s="395"/>
      <c r="M27" s="394"/>
      <c r="N27" s="395"/>
      <c r="O27" s="394"/>
      <c r="P27" s="395"/>
      <c r="Q27" s="394"/>
      <c r="R27" s="505"/>
      <c r="S27" s="284"/>
    </row>
    <row r="28" spans="1:19" ht="16.5">
      <c r="A28" s="1082"/>
      <c r="B28" s="1114"/>
      <c r="C28" s="243"/>
      <c r="D28" s="1142" t="s">
        <v>129</v>
      </c>
      <c r="E28" s="1142"/>
      <c r="F28" s="506">
        <f t="shared" si="0"/>
        <v>4</v>
      </c>
      <c r="G28" s="544"/>
      <c r="H28" s="505"/>
      <c r="I28" s="394"/>
      <c r="J28" s="283"/>
      <c r="K28" s="390">
        <v>3</v>
      </c>
      <c r="L28" s="391">
        <v>2</v>
      </c>
      <c r="M28" s="390">
        <v>3</v>
      </c>
      <c r="N28" s="391">
        <v>2</v>
      </c>
      <c r="O28" s="394"/>
      <c r="P28" s="395"/>
      <c r="Q28" s="394"/>
      <c r="R28" s="505"/>
      <c r="S28" s="284"/>
    </row>
    <row r="29" spans="1:19" ht="16.5">
      <c r="A29" s="1082"/>
      <c r="B29" s="1114"/>
      <c r="C29" s="243">
        <f>F33</f>
        <v>28</v>
      </c>
      <c r="D29" s="1143" t="s">
        <v>130</v>
      </c>
      <c r="E29" s="1144"/>
      <c r="F29" s="506">
        <f t="shared" si="0"/>
        <v>3</v>
      </c>
      <c r="G29" s="545">
        <v>5</v>
      </c>
      <c r="H29" s="418">
        <v>3</v>
      </c>
      <c r="I29" s="390"/>
      <c r="J29" s="260"/>
      <c r="K29" s="390"/>
      <c r="L29" s="391"/>
      <c r="M29" s="390"/>
      <c r="N29" s="391"/>
      <c r="O29" s="390"/>
      <c r="P29" s="391"/>
      <c r="Q29" s="390"/>
      <c r="R29" s="418"/>
      <c r="S29" s="1145" t="s">
        <v>131</v>
      </c>
    </row>
    <row r="30" spans="1:19" ht="16.5">
      <c r="A30" s="1082"/>
      <c r="B30" s="1114"/>
      <c r="C30" s="243" t="s">
        <v>748</v>
      </c>
      <c r="D30" s="1143" t="s">
        <v>132</v>
      </c>
      <c r="E30" s="1144"/>
      <c r="F30" s="506">
        <f t="shared" si="0"/>
        <v>3</v>
      </c>
      <c r="G30" s="545"/>
      <c r="H30" s="418"/>
      <c r="I30" s="390">
        <v>5</v>
      </c>
      <c r="J30" s="260">
        <v>3</v>
      </c>
      <c r="K30" s="390"/>
      <c r="L30" s="391"/>
      <c r="M30" s="390"/>
      <c r="N30" s="391"/>
      <c r="O30" s="390"/>
      <c r="P30" s="391"/>
      <c r="Q30" s="390"/>
      <c r="R30" s="418"/>
      <c r="S30" s="1146"/>
    </row>
    <row r="31" spans="1:19" ht="16.5">
      <c r="A31" s="1082"/>
      <c r="B31" s="1114"/>
      <c r="C31" s="267">
        <f>F33/F59</f>
        <v>0.1761006289308176</v>
      </c>
      <c r="D31" s="1092" t="s">
        <v>133</v>
      </c>
      <c r="E31" s="1093"/>
      <c r="F31" s="506">
        <f t="shared" si="0"/>
        <v>4</v>
      </c>
      <c r="G31" s="543"/>
      <c r="H31" s="418"/>
      <c r="I31" s="390"/>
      <c r="J31" s="260"/>
      <c r="K31" s="390">
        <v>3</v>
      </c>
      <c r="L31" s="391">
        <v>2</v>
      </c>
      <c r="M31" s="390">
        <v>3</v>
      </c>
      <c r="N31" s="391">
        <v>2</v>
      </c>
      <c r="O31" s="390"/>
      <c r="P31" s="391"/>
      <c r="Q31" s="390"/>
      <c r="R31" s="391"/>
      <c r="S31" s="262"/>
    </row>
    <row r="32" spans="1:19" ht="16.5">
      <c r="A32" s="1082"/>
      <c r="B32" s="1114"/>
      <c r="C32" s="287"/>
      <c r="D32" s="1092" t="s">
        <v>134</v>
      </c>
      <c r="E32" s="1093"/>
      <c r="F32" s="506">
        <f t="shared" si="0"/>
        <v>4</v>
      </c>
      <c r="G32" s="543"/>
      <c r="H32" s="418"/>
      <c r="I32" s="390"/>
      <c r="J32" s="260"/>
      <c r="K32" s="396"/>
      <c r="L32" s="397"/>
      <c r="M32" s="396"/>
      <c r="N32" s="397"/>
      <c r="O32" s="390">
        <v>3</v>
      </c>
      <c r="P32" s="391">
        <v>2</v>
      </c>
      <c r="Q32" s="390">
        <v>3</v>
      </c>
      <c r="R32" s="391">
        <v>2</v>
      </c>
      <c r="S32" s="262"/>
    </row>
    <row r="33" spans="1:19" ht="17.25" thickBot="1">
      <c r="A33" s="1082"/>
      <c r="B33" s="1114"/>
      <c r="C33" s="287"/>
      <c r="D33" s="1095" t="s">
        <v>743</v>
      </c>
      <c r="E33" s="1096"/>
      <c r="F33" s="507">
        <f>SUM(H33+J33+L33+N33+P33+R33)</f>
        <v>28</v>
      </c>
      <c r="G33" s="546">
        <f aca="true" t="shared" si="2" ref="G33:R33">SUM(G26:G32)</f>
        <v>11</v>
      </c>
      <c r="H33" s="509">
        <f t="shared" si="2"/>
        <v>7</v>
      </c>
      <c r="I33" s="508">
        <f t="shared" si="2"/>
        <v>11</v>
      </c>
      <c r="J33" s="322">
        <f t="shared" si="2"/>
        <v>7</v>
      </c>
      <c r="K33" s="508">
        <f t="shared" si="2"/>
        <v>9</v>
      </c>
      <c r="L33" s="509">
        <f t="shared" si="2"/>
        <v>6</v>
      </c>
      <c r="M33" s="508">
        <f t="shared" si="2"/>
        <v>6</v>
      </c>
      <c r="N33" s="509">
        <f t="shared" si="2"/>
        <v>4</v>
      </c>
      <c r="O33" s="508">
        <f t="shared" si="2"/>
        <v>3</v>
      </c>
      <c r="P33" s="509">
        <f t="shared" si="2"/>
        <v>2</v>
      </c>
      <c r="Q33" s="508">
        <f t="shared" si="2"/>
        <v>3</v>
      </c>
      <c r="R33" s="509">
        <f t="shared" si="2"/>
        <v>2</v>
      </c>
      <c r="S33" s="510"/>
    </row>
    <row r="34" spans="1:19" ht="17.25" thickBot="1">
      <c r="A34" s="1107"/>
      <c r="B34" s="1139" t="s">
        <v>135</v>
      </c>
      <c r="C34" s="1140"/>
      <c r="D34" s="1140"/>
      <c r="E34" s="1141"/>
      <c r="F34" s="547">
        <f>SUM(F25+F33)</f>
        <v>84</v>
      </c>
      <c r="G34" s="512">
        <f aca="true" t="shared" si="3" ref="G34:R34">SUM(G25+G33)</f>
        <v>32</v>
      </c>
      <c r="H34" s="614">
        <f t="shared" si="3"/>
        <v>19</v>
      </c>
      <c r="I34" s="614">
        <f t="shared" si="3"/>
        <v>32</v>
      </c>
      <c r="J34" s="513">
        <f t="shared" si="3"/>
        <v>19</v>
      </c>
      <c r="K34" s="513">
        <f t="shared" si="3"/>
        <v>27</v>
      </c>
      <c r="L34" s="614">
        <f t="shared" si="3"/>
        <v>17</v>
      </c>
      <c r="M34" s="614">
        <f t="shared" si="3"/>
        <v>21</v>
      </c>
      <c r="N34" s="513">
        <f t="shared" si="3"/>
        <v>13</v>
      </c>
      <c r="O34" s="513">
        <f t="shared" si="3"/>
        <v>13</v>
      </c>
      <c r="P34" s="513">
        <f t="shared" si="3"/>
        <v>8</v>
      </c>
      <c r="Q34" s="513">
        <f t="shared" si="3"/>
        <v>13</v>
      </c>
      <c r="R34" s="513">
        <f t="shared" si="3"/>
        <v>8</v>
      </c>
      <c r="S34" s="295"/>
    </row>
    <row r="35" spans="1:19" ht="15" customHeight="1">
      <c r="A35" s="1082" t="s">
        <v>136</v>
      </c>
      <c r="B35" s="991" t="s">
        <v>137</v>
      </c>
      <c r="C35" s="246"/>
      <c r="D35" s="1084" t="s">
        <v>138</v>
      </c>
      <c r="E35" s="1085"/>
      <c r="F35" s="282">
        <f t="shared" si="0"/>
        <v>2</v>
      </c>
      <c r="G35" s="291"/>
      <c r="H35" s="505"/>
      <c r="I35" s="394"/>
      <c r="J35" s="283"/>
      <c r="K35" s="394"/>
      <c r="L35" s="395"/>
      <c r="M35" s="394"/>
      <c r="N35" s="395"/>
      <c r="O35" s="394">
        <v>2</v>
      </c>
      <c r="P35" s="395">
        <v>1</v>
      </c>
      <c r="Q35" s="394">
        <v>2</v>
      </c>
      <c r="R35" s="395">
        <v>1</v>
      </c>
      <c r="S35" s="292"/>
    </row>
    <row r="36" spans="1:19" ht="15" customHeight="1">
      <c r="A36" s="1082"/>
      <c r="B36" s="992"/>
      <c r="C36" s="243"/>
      <c r="D36" s="1086" t="s">
        <v>139</v>
      </c>
      <c r="E36" s="1087"/>
      <c r="F36" s="282">
        <f t="shared" si="0"/>
        <v>2</v>
      </c>
      <c r="G36" s="258"/>
      <c r="H36" s="418"/>
      <c r="I36" s="390"/>
      <c r="J36" s="260"/>
      <c r="K36" s="390"/>
      <c r="L36" s="391"/>
      <c r="M36" s="390"/>
      <c r="N36" s="391"/>
      <c r="O36" s="390">
        <v>2</v>
      </c>
      <c r="P36" s="391">
        <v>1</v>
      </c>
      <c r="Q36" s="390">
        <v>2</v>
      </c>
      <c r="R36" s="391">
        <v>1</v>
      </c>
      <c r="S36" s="284"/>
    </row>
    <row r="37" spans="1:19" ht="15" customHeight="1">
      <c r="A37" s="1082"/>
      <c r="B37" s="992"/>
      <c r="C37" s="267"/>
      <c r="D37" s="1086" t="s">
        <v>140</v>
      </c>
      <c r="E37" s="1087"/>
      <c r="F37" s="282">
        <f t="shared" si="0"/>
        <v>6</v>
      </c>
      <c r="G37" s="291"/>
      <c r="H37" s="505"/>
      <c r="I37" s="394"/>
      <c r="J37" s="283"/>
      <c r="K37" s="390"/>
      <c r="L37" s="391"/>
      <c r="M37" s="390">
        <v>3</v>
      </c>
      <c r="N37" s="391">
        <v>2</v>
      </c>
      <c r="O37" s="496">
        <v>3</v>
      </c>
      <c r="P37" s="497">
        <v>2</v>
      </c>
      <c r="Q37" s="390">
        <v>3</v>
      </c>
      <c r="R37" s="418">
        <v>2</v>
      </c>
      <c r="S37" s="284"/>
    </row>
    <row r="38" spans="1:19" ht="15" customHeight="1">
      <c r="A38" s="1082"/>
      <c r="B38" s="992"/>
      <c r="C38" s="243"/>
      <c r="D38" s="1086" t="s">
        <v>141</v>
      </c>
      <c r="E38" s="1087"/>
      <c r="F38" s="282">
        <f t="shared" si="0"/>
        <v>4</v>
      </c>
      <c r="G38" s="258"/>
      <c r="H38" s="418"/>
      <c r="I38" s="390"/>
      <c r="J38" s="260"/>
      <c r="K38" s="390"/>
      <c r="L38" s="391"/>
      <c r="M38" s="390"/>
      <c r="N38" s="391"/>
      <c r="O38" s="496">
        <v>3</v>
      </c>
      <c r="P38" s="497">
        <v>2</v>
      </c>
      <c r="Q38" s="390">
        <v>3</v>
      </c>
      <c r="R38" s="418">
        <v>2</v>
      </c>
      <c r="S38" s="262"/>
    </row>
    <row r="39" spans="1:19" ht="15" customHeight="1" thickBot="1">
      <c r="A39" s="1082"/>
      <c r="B39" s="993"/>
      <c r="C39" s="548"/>
      <c r="D39" s="1088" t="s">
        <v>142</v>
      </c>
      <c r="E39" s="1089"/>
      <c r="F39" s="293">
        <f t="shared" si="0"/>
        <v>14</v>
      </c>
      <c r="G39" s="276">
        <f aca="true" t="shared" si="4" ref="G39:R39">SUM(G35:G38)</f>
        <v>0</v>
      </c>
      <c r="H39" s="399">
        <f t="shared" si="4"/>
        <v>0</v>
      </c>
      <c r="I39" s="398">
        <f t="shared" si="4"/>
        <v>0</v>
      </c>
      <c r="J39" s="294">
        <f t="shared" si="4"/>
        <v>0</v>
      </c>
      <c r="K39" s="398">
        <f t="shared" si="4"/>
        <v>0</v>
      </c>
      <c r="L39" s="399">
        <f t="shared" si="4"/>
        <v>0</v>
      </c>
      <c r="M39" s="398">
        <f t="shared" si="4"/>
        <v>3</v>
      </c>
      <c r="N39" s="399">
        <f t="shared" si="4"/>
        <v>2</v>
      </c>
      <c r="O39" s="398">
        <f t="shared" si="4"/>
        <v>10</v>
      </c>
      <c r="P39" s="399">
        <f t="shared" si="4"/>
        <v>6</v>
      </c>
      <c r="Q39" s="398">
        <f t="shared" si="4"/>
        <v>10</v>
      </c>
      <c r="R39" s="399">
        <f t="shared" si="4"/>
        <v>6</v>
      </c>
      <c r="S39" s="295"/>
    </row>
    <row r="40" spans="1:19" ht="17.25" customHeight="1">
      <c r="A40" s="1082"/>
      <c r="B40" s="991" t="s">
        <v>126</v>
      </c>
      <c r="C40" s="243"/>
      <c r="D40" s="1090" t="s">
        <v>143</v>
      </c>
      <c r="E40" s="1091"/>
      <c r="F40" s="282">
        <f t="shared" si="0"/>
        <v>3</v>
      </c>
      <c r="G40" s="291" t="s">
        <v>144</v>
      </c>
      <c r="H40" s="505"/>
      <c r="I40" s="394" t="s">
        <v>144</v>
      </c>
      <c r="J40" s="283"/>
      <c r="K40" s="394">
        <v>5</v>
      </c>
      <c r="L40" s="395">
        <v>3</v>
      </c>
      <c r="M40" s="394"/>
      <c r="N40" s="395"/>
      <c r="O40" s="394"/>
      <c r="P40" s="395"/>
      <c r="Q40" s="394"/>
      <c r="R40" s="395"/>
      <c r="S40" s="1137" t="s">
        <v>145</v>
      </c>
    </row>
    <row r="41" spans="1:19" ht="16.5" customHeight="1">
      <c r="A41" s="1082"/>
      <c r="B41" s="992"/>
      <c r="C41" s="243"/>
      <c r="D41" s="1069" t="s">
        <v>146</v>
      </c>
      <c r="E41" s="1070"/>
      <c r="F41" s="282">
        <f t="shared" si="0"/>
        <v>3</v>
      </c>
      <c r="G41" s="258"/>
      <c r="H41" s="418"/>
      <c r="I41" s="390"/>
      <c r="J41" s="260"/>
      <c r="K41" s="390"/>
      <c r="L41" s="391"/>
      <c r="M41" s="390">
        <v>5</v>
      </c>
      <c r="N41" s="391">
        <v>3</v>
      </c>
      <c r="O41" s="390"/>
      <c r="P41" s="391"/>
      <c r="Q41" s="390"/>
      <c r="R41" s="391"/>
      <c r="S41" s="1138"/>
    </row>
    <row r="42" spans="1:19" ht="15" customHeight="1">
      <c r="A42" s="1082"/>
      <c r="B42" s="992"/>
      <c r="C42" s="243"/>
      <c r="D42" s="1069" t="s">
        <v>865</v>
      </c>
      <c r="E42" s="1070"/>
      <c r="F42" s="282">
        <f t="shared" si="0"/>
        <v>4</v>
      </c>
      <c r="G42" s="258"/>
      <c r="H42" s="418"/>
      <c r="I42" s="390"/>
      <c r="J42" s="260"/>
      <c r="K42" s="390"/>
      <c r="L42" s="391"/>
      <c r="M42" s="390"/>
      <c r="N42" s="391"/>
      <c r="O42" s="390">
        <v>3</v>
      </c>
      <c r="P42" s="391">
        <v>2</v>
      </c>
      <c r="Q42" s="390">
        <v>3</v>
      </c>
      <c r="R42" s="391">
        <v>2</v>
      </c>
      <c r="S42" s="516"/>
    </row>
    <row r="43" spans="1:19" ht="15" customHeight="1">
      <c r="A43" s="1082"/>
      <c r="B43" s="992"/>
      <c r="C43" s="243">
        <f>F58</f>
        <v>75</v>
      </c>
      <c r="D43" s="1069" t="s">
        <v>147</v>
      </c>
      <c r="E43" s="1070"/>
      <c r="F43" s="282">
        <f t="shared" si="0"/>
        <v>4</v>
      </c>
      <c r="G43" s="258"/>
      <c r="H43" s="418"/>
      <c r="I43" s="390"/>
      <c r="J43" s="260"/>
      <c r="K43" s="390"/>
      <c r="L43" s="391"/>
      <c r="M43" s="390"/>
      <c r="N43" s="391"/>
      <c r="O43" s="390">
        <v>3</v>
      </c>
      <c r="P43" s="391">
        <v>2</v>
      </c>
      <c r="Q43" s="390">
        <v>3</v>
      </c>
      <c r="R43" s="391">
        <v>2</v>
      </c>
      <c r="S43" s="517"/>
    </row>
    <row r="44" spans="1:19" ht="15" customHeight="1">
      <c r="A44" s="1082"/>
      <c r="B44" s="992"/>
      <c r="C44" s="299" t="s">
        <v>647</v>
      </c>
      <c r="D44" s="1069" t="s">
        <v>148</v>
      </c>
      <c r="E44" s="1070"/>
      <c r="F44" s="282">
        <f t="shared" si="0"/>
        <v>2</v>
      </c>
      <c r="G44" s="258"/>
      <c r="H44" s="418"/>
      <c r="I44" s="390"/>
      <c r="J44" s="260"/>
      <c r="K44" s="390"/>
      <c r="L44" s="391"/>
      <c r="M44" s="390">
        <v>3</v>
      </c>
      <c r="N44" s="391">
        <v>2</v>
      </c>
      <c r="O44" s="390"/>
      <c r="P44" s="391"/>
      <c r="Q44" s="390"/>
      <c r="R44" s="391"/>
      <c r="S44" s="516"/>
    </row>
    <row r="45" spans="1:19" ht="15" customHeight="1">
      <c r="A45" s="1082"/>
      <c r="B45" s="992"/>
      <c r="C45" s="267">
        <f>F58/F59</f>
        <v>0.4716981132075472</v>
      </c>
      <c r="D45" s="1069" t="s">
        <v>149</v>
      </c>
      <c r="E45" s="1070"/>
      <c r="F45" s="282">
        <f t="shared" si="0"/>
        <v>4</v>
      </c>
      <c r="G45" s="258"/>
      <c r="H45" s="418"/>
      <c r="I45" s="390"/>
      <c r="J45" s="260"/>
      <c r="K45" s="390"/>
      <c r="L45" s="391"/>
      <c r="M45" s="390"/>
      <c r="N45" s="391"/>
      <c r="O45" s="390">
        <v>3</v>
      </c>
      <c r="P45" s="391">
        <v>2</v>
      </c>
      <c r="Q45" s="390">
        <v>3</v>
      </c>
      <c r="R45" s="391">
        <v>2</v>
      </c>
      <c r="S45" s="516"/>
    </row>
    <row r="46" spans="1:19" ht="15" customHeight="1" thickBot="1">
      <c r="A46" s="1082"/>
      <c r="B46" s="992"/>
      <c r="C46" s="243"/>
      <c r="D46" s="1088" t="s">
        <v>142</v>
      </c>
      <c r="E46" s="1089"/>
      <c r="F46" s="293">
        <f t="shared" si="0"/>
        <v>20</v>
      </c>
      <c r="G46" s="276">
        <f>SUM(G42:G45)</f>
        <v>0</v>
      </c>
      <c r="H46" s="399">
        <f>SUM(H42:H45)</f>
        <v>0</v>
      </c>
      <c r="I46" s="398">
        <f>SUM(I42:I45)</f>
        <v>0</v>
      </c>
      <c r="J46" s="294">
        <f>SUM(J42:J45)</f>
        <v>0</v>
      </c>
      <c r="K46" s="398">
        <f aca="true" t="shared" si="5" ref="K46:R46">SUM(K40:K45)</f>
        <v>5</v>
      </c>
      <c r="L46" s="399">
        <f t="shared" si="5"/>
        <v>3</v>
      </c>
      <c r="M46" s="398">
        <f t="shared" si="5"/>
        <v>8</v>
      </c>
      <c r="N46" s="399">
        <f t="shared" si="5"/>
        <v>5</v>
      </c>
      <c r="O46" s="398">
        <f t="shared" si="5"/>
        <v>9</v>
      </c>
      <c r="P46" s="399">
        <f t="shared" si="5"/>
        <v>6</v>
      </c>
      <c r="Q46" s="398">
        <f t="shared" si="5"/>
        <v>9</v>
      </c>
      <c r="R46" s="399">
        <f t="shared" si="5"/>
        <v>6</v>
      </c>
      <c r="S46" s="516"/>
    </row>
    <row r="47" spans="1:19" ht="15" customHeight="1">
      <c r="A47" s="1082"/>
      <c r="B47" s="992"/>
      <c r="C47" s="549"/>
      <c r="D47" s="1133" t="s">
        <v>150</v>
      </c>
      <c r="E47" s="550" t="s">
        <v>151</v>
      </c>
      <c r="F47" s="311">
        <f t="shared" si="0"/>
        <v>8</v>
      </c>
      <c r="G47" s="312"/>
      <c r="H47" s="609">
        <v>4</v>
      </c>
      <c r="I47" s="402"/>
      <c r="J47" s="280">
        <v>4</v>
      </c>
      <c r="K47" s="415"/>
      <c r="L47" s="416"/>
      <c r="M47" s="415"/>
      <c r="N47" s="416"/>
      <c r="O47" s="415"/>
      <c r="P47" s="416"/>
      <c r="Q47" s="551"/>
      <c r="R47" s="416"/>
      <c r="S47" s="1061" t="s">
        <v>152</v>
      </c>
    </row>
    <row r="48" spans="1:19" ht="15" customHeight="1">
      <c r="A48" s="1082"/>
      <c r="B48" s="992"/>
      <c r="C48" s="267"/>
      <c r="D48" s="1134"/>
      <c r="E48" s="552" t="s">
        <v>153</v>
      </c>
      <c r="F48" s="314">
        <f t="shared" si="0"/>
        <v>8</v>
      </c>
      <c r="G48" s="258"/>
      <c r="H48" s="418"/>
      <c r="I48" s="390"/>
      <c r="J48" s="259"/>
      <c r="K48" s="390"/>
      <c r="L48" s="391">
        <v>4</v>
      </c>
      <c r="M48" s="390"/>
      <c r="N48" s="391">
        <v>4</v>
      </c>
      <c r="O48" s="390"/>
      <c r="P48" s="404"/>
      <c r="Q48" s="390"/>
      <c r="R48" s="404"/>
      <c r="S48" s="1076"/>
    </row>
    <row r="49" spans="1:19" ht="15" customHeight="1">
      <c r="A49" s="1082"/>
      <c r="B49" s="992"/>
      <c r="C49" s="267"/>
      <c r="D49" s="1135"/>
      <c r="E49" s="552" t="s">
        <v>154</v>
      </c>
      <c r="F49" s="314">
        <f t="shared" si="0"/>
        <v>8</v>
      </c>
      <c r="G49" s="316"/>
      <c r="H49" s="610"/>
      <c r="I49" s="407"/>
      <c r="J49" s="317"/>
      <c r="K49" s="390"/>
      <c r="L49" s="391"/>
      <c r="M49" s="390"/>
      <c r="N49" s="391"/>
      <c r="O49" s="390"/>
      <c r="P49" s="391">
        <v>4</v>
      </c>
      <c r="Q49" s="390"/>
      <c r="R49" s="391">
        <v>4</v>
      </c>
      <c r="S49" s="1076"/>
    </row>
    <row r="50" spans="1:19" ht="15" customHeight="1" thickBot="1">
      <c r="A50" s="1082"/>
      <c r="B50" s="992"/>
      <c r="C50" s="313"/>
      <c r="D50" s="989" t="s">
        <v>142</v>
      </c>
      <c r="E50" s="1136"/>
      <c r="F50" s="553">
        <f>SUM(H50+J50+L50+N50+P50+R50)</f>
        <v>24</v>
      </c>
      <c r="G50" s="276">
        <f aca="true" t="shared" si="6" ref="G50:R50">SUM(G47:G49)</f>
        <v>0</v>
      </c>
      <c r="H50" s="399">
        <f t="shared" si="6"/>
        <v>4</v>
      </c>
      <c r="I50" s="398">
        <f t="shared" si="6"/>
        <v>0</v>
      </c>
      <c r="J50" s="294">
        <f t="shared" si="6"/>
        <v>4</v>
      </c>
      <c r="K50" s="398">
        <f t="shared" si="6"/>
        <v>0</v>
      </c>
      <c r="L50" s="399">
        <f t="shared" si="6"/>
        <v>4</v>
      </c>
      <c r="M50" s="398">
        <f t="shared" si="6"/>
        <v>0</v>
      </c>
      <c r="N50" s="399">
        <f t="shared" si="6"/>
        <v>4</v>
      </c>
      <c r="O50" s="398">
        <f t="shared" si="6"/>
        <v>0</v>
      </c>
      <c r="P50" s="399">
        <f t="shared" si="6"/>
        <v>4</v>
      </c>
      <c r="Q50" s="398">
        <f t="shared" si="6"/>
        <v>0</v>
      </c>
      <c r="R50" s="399">
        <f t="shared" si="6"/>
        <v>4</v>
      </c>
      <c r="S50" s="1076"/>
    </row>
    <row r="51" spans="1:19" ht="15" customHeight="1">
      <c r="A51" s="1082"/>
      <c r="B51" s="992"/>
      <c r="C51" s="300"/>
      <c r="D51" s="1060" t="s">
        <v>155</v>
      </c>
      <c r="E51" s="1060"/>
      <c r="F51" s="319">
        <v>3</v>
      </c>
      <c r="G51" s="312"/>
      <c r="H51" s="609"/>
      <c r="I51" s="402"/>
      <c r="J51" s="320"/>
      <c r="K51" s="402"/>
      <c r="L51" s="406"/>
      <c r="M51" s="402"/>
      <c r="N51" s="406"/>
      <c r="O51" s="402"/>
      <c r="P51" s="406"/>
      <c r="Q51" s="519"/>
      <c r="R51" s="406"/>
      <c r="S51" s="1061" t="s">
        <v>156</v>
      </c>
    </row>
    <row r="52" spans="1:19" ht="15" customHeight="1">
      <c r="A52" s="1082"/>
      <c r="B52" s="992"/>
      <c r="C52" s="243"/>
      <c r="D52" s="1063" t="s">
        <v>157</v>
      </c>
      <c r="E52" s="1064"/>
      <c r="F52" s="321">
        <v>3</v>
      </c>
      <c r="G52" s="258"/>
      <c r="H52" s="418"/>
      <c r="I52" s="390"/>
      <c r="J52" s="260"/>
      <c r="K52" s="390"/>
      <c r="L52" s="391"/>
      <c r="M52" s="390"/>
      <c r="N52" s="391"/>
      <c r="O52" s="390"/>
      <c r="P52" s="391"/>
      <c r="Q52" s="521"/>
      <c r="R52" s="391"/>
      <c r="S52" s="1076"/>
    </row>
    <row r="53" spans="1:19" ht="15" customHeight="1">
      <c r="A53" s="1082"/>
      <c r="B53" s="992"/>
      <c r="C53" s="267"/>
      <c r="D53" s="1065" t="s">
        <v>158</v>
      </c>
      <c r="E53" s="1066"/>
      <c r="F53" s="321">
        <v>1</v>
      </c>
      <c r="G53" s="258"/>
      <c r="H53" s="418"/>
      <c r="I53" s="390"/>
      <c r="J53" s="260"/>
      <c r="K53" s="390"/>
      <c r="L53" s="391"/>
      <c r="M53" s="390"/>
      <c r="N53" s="391"/>
      <c r="O53" s="390"/>
      <c r="P53" s="391"/>
      <c r="Q53" s="521"/>
      <c r="R53" s="391"/>
      <c r="S53" s="1076"/>
    </row>
    <row r="54" spans="1:19" ht="15" customHeight="1">
      <c r="A54" s="1082"/>
      <c r="B54" s="992"/>
      <c r="C54" s="243"/>
      <c r="D54" s="1065" t="s">
        <v>159</v>
      </c>
      <c r="E54" s="1066"/>
      <c r="F54" s="321">
        <v>2</v>
      </c>
      <c r="G54" s="258"/>
      <c r="H54" s="418"/>
      <c r="I54" s="390"/>
      <c r="J54" s="260"/>
      <c r="K54" s="390"/>
      <c r="L54" s="391"/>
      <c r="M54" s="390"/>
      <c r="N54" s="391"/>
      <c r="O54" s="390"/>
      <c r="P54" s="391"/>
      <c r="Q54" s="521"/>
      <c r="R54" s="391"/>
      <c r="S54" s="1076"/>
    </row>
    <row r="55" spans="1:19" ht="15" customHeight="1">
      <c r="A55" s="1082"/>
      <c r="B55" s="992"/>
      <c r="C55" s="268"/>
      <c r="D55" s="1065" t="s">
        <v>160</v>
      </c>
      <c r="E55" s="1066"/>
      <c r="F55" s="321">
        <v>2</v>
      </c>
      <c r="G55" s="316"/>
      <c r="H55" s="607"/>
      <c r="I55" s="407"/>
      <c r="J55" s="302"/>
      <c r="K55" s="407"/>
      <c r="L55" s="408"/>
      <c r="M55" s="407"/>
      <c r="N55" s="408"/>
      <c r="O55" s="407"/>
      <c r="P55" s="408"/>
      <c r="Q55" s="523"/>
      <c r="R55" s="408"/>
      <c r="S55" s="1132"/>
    </row>
    <row r="56" spans="1:19" ht="15" customHeight="1" thickBot="1">
      <c r="A56" s="1082"/>
      <c r="B56" s="992"/>
      <c r="C56" s="268"/>
      <c r="D56" s="1088" t="s">
        <v>142</v>
      </c>
      <c r="E56" s="1089"/>
      <c r="F56" s="554">
        <f>SUM(F51:F55)</f>
        <v>11</v>
      </c>
      <c r="G56" s="316"/>
      <c r="H56" s="607"/>
      <c r="I56" s="407"/>
      <c r="J56" s="302"/>
      <c r="K56" s="407"/>
      <c r="L56" s="408"/>
      <c r="M56" s="407"/>
      <c r="N56" s="408"/>
      <c r="O56" s="407"/>
      <c r="P56" s="408"/>
      <c r="Q56" s="523"/>
      <c r="R56" s="408"/>
      <c r="S56" s="555"/>
    </row>
    <row r="57" spans="1:20" ht="15" customHeight="1" thickBot="1">
      <c r="A57" s="1082"/>
      <c r="B57" s="992"/>
      <c r="C57" s="268"/>
      <c r="D57" s="1128" t="s">
        <v>161</v>
      </c>
      <c r="E57" s="1129"/>
      <c r="F57" s="556">
        <v>6</v>
      </c>
      <c r="G57" s="305"/>
      <c r="H57" s="608">
        <v>1</v>
      </c>
      <c r="I57" s="400"/>
      <c r="J57" s="308">
        <v>1</v>
      </c>
      <c r="K57" s="400"/>
      <c r="L57" s="401">
        <v>1</v>
      </c>
      <c r="M57" s="400"/>
      <c r="N57" s="401">
        <v>1</v>
      </c>
      <c r="O57" s="400"/>
      <c r="P57" s="401">
        <v>1</v>
      </c>
      <c r="Q57" s="557"/>
      <c r="R57" s="401">
        <v>1</v>
      </c>
      <c r="S57" s="558" t="s">
        <v>162</v>
      </c>
      <c r="T57" s="528"/>
    </row>
    <row r="58" spans="1:19" ht="15" customHeight="1" thickBot="1">
      <c r="A58" s="1083"/>
      <c r="B58" s="1130" t="s">
        <v>163</v>
      </c>
      <c r="C58" s="1131"/>
      <c r="D58" s="1131"/>
      <c r="E58" s="1131"/>
      <c r="F58" s="559">
        <f>SUM(F39+F46+F50+F56+F57)</f>
        <v>75</v>
      </c>
      <c r="G58" s="560">
        <f>SUM(G40:G55)+SUM(G35:G38)</f>
        <v>0</v>
      </c>
      <c r="H58" s="615">
        <f aca="true" t="shared" si="7" ref="H58:R58">SUM(H39+H46+H50+H56+H57)</f>
        <v>5</v>
      </c>
      <c r="I58" s="615">
        <f t="shared" si="7"/>
        <v>0</v>
      </c>
      <c r="J58" s="524">
        <f t="shared" si="7"/>
        <v>5</v>
      </c>
      <c r="K58" s="524">
        <f t="shared" si="7"/>
        <v>5</v>
      </c>
      <c r="L58" s="615">
        <f t="shared" si="7"/>
        <v>8</v>
      </c>
      <c r="M58" s="615">
        <f t="shared" si="7"/>
        <v>11</v>
      </c>
      <c r="N58" s="524">
        <f t="shared" si="7"/>
        <v>12</v>
      </c>
      <c r="O58" s="524">
        <f t="shared" si="7"/>
        <v>19</v>
      </c>
      <c r="P58" s="524">
        <f t="shared" si="7"/>
        <v>17</v>
      </c>
      <c r="Q58" s="524">
        <f t="shared" si="7"/>
        <v>19</v>
      </c>
      <c r="R58" s="530">
        <f t="shared" si="7"/>
        <v>17</v>
      </c>
      <c r="S58" s="510"/>
    </row>
    <row r="59" spans="1:19" ht="24.75" customHeight="1" thickBot="1">
      <c r="A59" s="1056" t="s">
        <v>164</v>
      </c>
      <c r="B59" s="1057"/>
      <c r="C59" s="1057"/>
      <c r="D59" s="1057"/>
      <c r="E59" s="1057"/>
      <c r="F59" s="532">
        <f>SUM(F58,F33,F25)</f>
        <v>159</v>
      </c>
      <c r="G59" s="533">
        <f>SUM(G58,G33,G25)</f>
        <v>32</v>
      </c>
      <c r="H59" s="536">
        <f>SUM(H58,H33,H25)</f>
        <v>24</v>
      </c>
      <c r="I59" s="537">
        <f>SUM(I58,,I33,I25)</f>
        <v>32</v>
      </c>
      <c r="J59" s="534">
        <f aca="true" t="shared" si="8" ref="J59:R59">SUM(J58,J33,J25)</f>
        <v>24</v>
      </c>
      <c r="K59" s="537">
        <f t="shared" si="8"/>
        <v>32</v>
      </c>
      <c r="L59" s="536">
        <f t="shared" si="8"/>
        <v>25</v>
      </c>
      <c r="M59" s="537">
        <f t="shared" si="8"/>
        <v>32</v>
      </c>
      <c r="N59" s="536">
        <f t="shared" si="8"/>
        <v>25</v>
      </c>
      <c r="O59" s="537">
        <f t="shared" si="8"/>
        <v>32</v>
      </c>
      <c r="P59" s="536">
        <f t="shared" si="8"/>
        <v>25</v>
      </c>
      <c r="Q59" s="537">
        <f t="shared" si="8"/>
        <v>32</v>
      </c>
      <c r="R59" s="536">
        <f t="shared" si="8"/>
        <v>25</v>
      </c>
      <c r="S59" s="564" t="s">
        <v>165</v>
      </c>
    </row>
    <row r="60" spans="1:20" s="334" customFormat="1" ht="15" customHeight="1">
      <c r="A60" s="961" t="s">
        <v>751</v>
      </c>
      <c r="B60" s="962" t="s">
        <v>166</v>
      </c>
      <c r="C60" s="243"/>
      <c r="D60" s="1058" t="s">
        <v>167</v>
      </c>
      <c r="E60" s="1059"/>
      <c r="F60" s="538">
        <f>SUM(H60,J60,L60,N60,P60,R60)</f>
        <v>0</v>
      </c>
      <c r="G60" s="539">
        <v>1</v>
      </c>
      <c r="H60" s="542">
        <v>0</v>
      </c>
      <c r="I60" s="541">
        <v>1</v>
      </c>
      <c r="J60" s="540">
        <v>0</v>
      </c>
      <c r="K60" s="541">
        <v>1</v>
      </c>
      <c r="L60" s="542">
        <v>0</v>
      </c>
      <c r="M60" s="541">
        <v>1</v>
      </c>
      <c r="N60" s="542">
        <v>0</v>
      </c>
      <c r="O60" s="541">
        <v>1</v>
      </c>
      <c r="P60" s="542">
        <v>0</v>
      </c>
      <c r="Q60" s="541">
        <v>1</v>
      </c>
      <c r="R60" s="542">
        <v>0</v>
      </c>
      <c r="S60" s="1048" t="s">
        <v>168</v>
      </c>
      <c r="T60" s="561"/>
    </row>
    <row r="61" spans="1:19" s="334" customFormat="1" ht="15" customHeight="1">
      <c r="A61" s="961"/>
      <c r="B61" s="962"/>
      <c r="C61" s="243">
        <v>18</v>
      </c>
      <c r="D61" s="1050" t="s">
        <v>169</v>
      </c>
      <c r="E61" s="1051"/>
      <c r="F61" s="326">
        <f>SUM(H61,J61,L61,N61,P61,R61)</f>
        <v>0</v>
      </c>
      <c r="G61" s="331">
        <v>2</v>
      </c>
      <c r="H61" s="414">
        <v>0</v>
      </c>
      <c r="I61" s="413">
        <v>2</v>
      </c>
      <c r="J61" s="332">
        <v>0</v>
      </c>
      <c r="K61" s="413">
        <v>2</v>
      </c>
      <c r="L61" s="414">
        <v>0</v>
      </c>
      <c r="M61" s="413">
        <v>2</v>
      </c>
      <c r="N61" s="414">
        <v>0</v>
      </c>
      <c r="O61" s="413">
        <v>2</v>
      </c>
      <c r="P61" s="414">
        <v>0</v>
      </c>
      <c r="Q61" s="413">
        <v>2</v>
      </c>
      <c r="R61" s="414">
        <v>0</v>
      </c>
      <c r="S61" s="1048"/>
    </row>
    <row r="62" spans="1:19" s="334" customFormat="1" ht="15" customHeight="1">
      <c r="A62" s="961"/>
      <c r="B62" s="962"/>
      <c r="C62" s="244"/>
      <c r="D62" s="1050" t="s">
        <v>125</v>
      </c>
      <c r="E62" s="1051"/>
      <c r="F62" s="326">
        <f aca="true" t="shared" si="9" ref="F62:Q62">SUM(F60:F61)</f>
        <v>0</v>
      </c>
      <c r="G62" s="327">
        <f t="shared" si="9"/>
        <v>3</v>
      </c>
      <c r="H62" s="332">
        <v>0</v>
      </c>
      <c r="I62" s="333">
        <f t="shared" si="9"/>
        <v>3</v>
      </c>
      <c r="J62" s="332">
        <v>0</v>
      </c>
      <c r="K62" s="413">
        <f t="shared" si="9"/>
        <v>3</v>
      </c>
      <c r="L62" s="414">
        <v>0</v>
      </c>
      <c r="M62" s="413">
        <f t="shared" si="9"/>
        <v>3</v>
      </c>
      <c r="N62" s="414">
        <v>0</v>
      </c>
      <c r="O62" s="413">
        <f t="shared" si="9"/>
        <v>3</v>
      </c>
      <c r="P62" s="414">
        <v>0</v>
      </c>
      <c r="Q62" s="413">
        <f t="shared" si="9"/>
        <v>3</v>
      </c>
      <c r="R62" s="414">
        <v>0</v>
      </c>
      <c r="S62" s="1049"/>
    </row>
    <row r="63" spans="1:19" s="334" customFormat="1" ht="18.75" customHeight="1" thickBot="1">
      <c r="A63" s="952" t="s">
        <v>170</v>
      </c>
      <c r="B63" s="953"/>
      <c r="C63" s="953"/>
      <c r="D63" s="953"/>
      <c r="E63" s="954"/>
      <c r="F63" s="306"/>
      <c r="G63" s="335">
        <f>SUM(G59,G62)</f>
        <v>35</v>
      </c>
      <c r="H63" s="308">
        <f>SUM(H59)</f>
        <v>24</v>
      </c>
      <c r="I63" s="307">
        <f>SUM(I59,I62)</f>
        <v>35</v>
      </c>
      <c r="J63" s="308">
        <f>SUM(J59)</f>
        <v>24</v>
      </c>
      <c r="K63" s="400">
        <f>SUM(K59,K62)</f>
        <v>35</v>
      </c>
      <c r="L63" s="401">
        <f>SUM(L59)</f>
        <v>25</v>
      </c>
      <c r="M63" s="400">
        <f>SUM(M59,M62)</f>
        <v>35</v>
      </c>
      <c r="N63" s="401">
        <f>SUM(N59)</f>
        <v>25</v>
      </c>
      <c r="O63" s="400">
        <f>SUM(O59,O62)</f>
        <v>35</v>
      </c>
      <c r="P63" s="401">
        <f>SUM(P59)</f>
        <v>25</v>
      </c>
      <c r="Q63" s="400">
        <f>SUM(Q59,Q62)</f>
        <v>35</v>
      </c>
      <c r="R63" s="401">
        <f>SUM(R59)</f>
        <v>25</v>
      </c>
      <c r="S63" s="336"/>
    </row>
    <row r="64" s="334" customFormat="1" ht="16.5"/>
    <row r="65" spans="4:18" s="334" customFormat="1" ht="16.5">
      <c r="D65" s="334" t="s">
        <v>171</v>
      </c>
      <c r="E65" s="337">
        <f>SUM(G65+I65+K65+M65+O65+Q65)</f>
        <v>210</v>
      </c>
      <c r="G65" s="288">
        <f>SUM(G58,G33,G25)+3</f>
        <v>35</v>
      </c>
      <c r="H65" s="289">
        <f>SUM(H58,H33,H25)</f>
        <v>24</v>
      </c>
      <c r="I65" s="288">
        <f>SUM(I58,I33,I25)+3</f>
        <v>35</v>
      </c>
      <c r="J65" s="289">
        <f>SUM(J58,J33,J25)</f>
        <v>24</v>
      </c>
      <c r="K65" s="288">
        <f>SUM(K58,K33,K25)+3</f>
        <v>35</v>
      </c>
      <c r="L65" s="289">
        <f>SUM(L58,L33,L25)</f>
        <v>25</v>
      </c>
      <c r="M65" s="288">
        <f>SUM(M58,M33,M25)+3</f>
        <v>35</v>
      </c>
      <c r="N65" s="289">
        <f>SUM(N58,N33,N25)</f>
        <v>25</v>
      </c>
      <c r="O65" s="288">
        <f>SUM(O58,O33,O25)+3</f>
        <v>35</v>
      </c>
      <c r="P65" s="289">
        <f>SUM(P58,P33,P25)</f>
        <v>25</v>
      </c>
      <c r="Q65" s="288">
        <f>SUM(Q58,Q33,Q25)+3</f>
        <v>35</v>
      </c>
      <c r="R65" s="289">
        <f>SUM(R58,R33,R25)</f>
        <v>25</v>
      </c>
    </row>
    <row r="66" spans="4:18" s="334" customFormat="1" ht="16.5">
      <c r="D66" s="334" t="s">
        <v>172</v>
      </c>
      <c r="E66" s="337">
        <v>159</v>
      </c>
      <c r="F66" s="338" t="s">
        <v>173</v>
      </c>
      <c r="G66" s="251" t="s">
        <v>96</v>
      </c>
      <c r="H66" s="252" t="s">
        <v>748</v>
      </c>
      <c r="I66" s="251" t="s">
        <v>96</v>
      </c>
      <c r="J66" s="252" t="s">
        <v>748</v>
      </c>
      <c r="K66" s="251" t="s">
        <v>96</v>
      </c>
      <c r="L66" s="252" t="s">
        <v>748</v>
      </c>
      <c r="M66" s="251" t="s">
        <v>96</v>
      </c>
      <c r="N66" s="252" t="s">
        <v>748</v>
      </c>
      <c r="O66" s="251" t="s">
        <v>96</v>
      </c>
      <c r="P66" s="252" t="s">
        <v>748</v>
      </c>
      <c r="Q66" s="251" t="s">
        <v>96</v>
      </c>
      <c r="R66" s="252" t="s">
        <v>748</v>
      </c>
    </row>
  </sheetData>
  <sheetProtection/>
  <mergeCells count="78">
    <mergeCell ref="A1:S1"/>
    <mergeCell ref="A2:S2"/>
    <mergeCell ref="A3:S3"/>
    <mergeCell ref="A4:C5"/>
    <mergeCell ref="D4:F5"/>
    <mergeCell ref="G4:R4"/>
    <mergeCell ref="S4:S5"/>
    <mergeCell ref="G5:J5"/>
    <mergeCell ref="K5:N5"/>
    <mergeCell ref="O5:R5"/>
    <mergeCell ref="K6:L6"/>
    <mergeCell ref="M6:N6"/>
    <mergeCell ref="O6:P6"/>
    <mergeCell ref="Q6:R6"/>
    <mergeCell ref="A6:B6"/>
    <mergeCell ref="D6:E6"/>
    <mergeCell ref="G6:H6"/>
    <mergeCell ref="I6:J6"/>
    <mergeCell ref="A7:A34"/>
    <mergeCell ref="B7:B25"/>
    <mergeCell ref="D8:D9"/>
    <mergeCell ref="D11:D13"/>
    <mergeCell ref="D20:D21"/>
    <mergeCell ref="D22:D23"/>
    <mergeCell ref="D24:E24"/>
    <mergeCell ref="D25:E25"/>
    <mergeCell ref="B26:B33"/>
    <mergeCell ref="D26:E26"/>
    <mergeCell ref="S29:S30"/>
    <mergeCell ref="D30:E30"/>
    <mergeCell ref="S12:S13"/>
    <mergeCell ref="D14:D16"/>
    <mergeCell ref="S14:S15"/>
    <mergeCell ref="D17:D19"/>
    <mergeCell ref="S17:S18"/>
    <mergeCell ref="D31:E31"/>
    <mergeCell ref="D32:E32"/>
    <mergeCell ref="D33:E33"/>
    <mergeCell ref="B34:E34"/>
    <mergeCell ref="D27:E27"/>
    <mergeCell ref="D28:E28"/>
    <mergeCell ref="D29:E29"/>
    <mergeCell ref="A35:A58"/>
    <mergeCell ref="B35:B39"/>
    <mergeCell ref="D35:E35"/>
    <mergeCell ref="D36:E36"/>
    <mergeCell ref="D37:E37"/>
    <mergeCell ref="D38:E38"/>
    <mergeCell ref="D39:E39"/>
    <mergeCell ref="B40:B57"/>
    <mergeCell ref="D40:E40"/>
    <mergeCell ref="D44:E44"/>
    <mergeCell ref="D45:E45"/>
    <mergeCell ref="D46:E46"/>
    <mergeCell ref="D47:D49"/>
    <mergeCell ref="S47:S50"/>
    <mergeCell ref="D50:E50"/>
    <mergeCell ref="S40:S41"/>
    <mergeCell ref="D41:E41"/>
    <mergeCell ref="D42:E42"/>
    <mergeCell ref="D43:E43"/>
    <mergeCell ref="D56:E56"/>
    <mergeCell ref="D57:E57"/>
    <mergeCell ref="B58:E58"/>
    <mergeCell ref="A59:E59"/>
    <mergeCell ref="D51:E51"/>
    <mergeCell ref="S51:S55"/>
    <mergeCell ref="D52:E52"/>
    <mergeCell ref="D53:E53"/>
    <mergeCell ref="D54:E54"/>
    <mergeCell ref="D55:E55"/>
    <mergeCell ref="A63:E63"/>
    <mergeCell ref="A60:A62"/>
    <mergeCell ref="B60:B62"/>
    <mergeCell ref="D60:E60"/>
    <mergeCell ref="S60:S62"/>
    <mergeCell ref="D61:E61"/>
    <mergeCell ref="D62:E6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6.5"/>
  <cols>
    <col min="1" max="3" width="5.125" style="1454" customWidth="1"/>
    <col min="4" max="16384" width="9.00390625" style="1454" customWidth="1"/>
  </cols>
  <sheetData>
    <row r="1" spans="1:13" ht="27.75">
      <c r="A1" s="1185" t="s">
        <v>997</v>
      </c>
      <c r="B1" s="1185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</row>
    <row r="2" spans="1:13" ht="17.25">
      <c r="A2" s="1455" t="s">
        <v>949</v>
      </c>
      <c r="B2" s="1456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</row>
    <row r="3" spans="1:13" ht="18" thickBot="1">
      <c r="A3" s="1458" t="s">
        <v>950</v>
      </c>
      <c r="B3" s="1459"/>
      <c r="C3" s="1459"/>
      <c r="D3" s="1459"/>
      <c r="E3" s="1459"/>
      <c r="F3" s="1459"/>
      <c r="G3" s="1459"/>
      <c r="H3" s="1459"/>
      <c r="I3" s="1459"/>
      <c r="J3" s="1459"/>
      <c r="K3" s="1459"/>
      <c r="L3" s="1459"/>
      <c r="M3" s="1459"/>
    </row>
    <row r="4" spans="1:13" ht="22.5" customHeight="1">
      <c r="A4" s="1187"/>
      <c r="B4" s="1188"/>
      <c r="C4" s="1189"/>
      <c r="D4" s="1460" t="s">
        <v>951</v>
      </c>
      <c r="E4" s="1188"/>
      <c r="F4" s="1189"/>
      <c r="G4" s="1461" t="s">
        <v>952</v>
      </c>
      <c r="H4" s="1461"/>
      <c r="I4" s="1461"/>
      <c r="J4" s="1461"/>
      <c r="K4" s="1461"/>
      <c r="L4" s="1461"/>
      <c r="M4" s="1193" t="s">
        <v>953</v>
      </c>
    </row>
    <row r="5" spans="1:13" ht="22.5" customHeight="1">
      <c r="A5" s="1190"/>
      <c r="B5" s="1191"/>
      <c r="C5" s="1192"/>
      <c r="D5" s="1462"/>
      <c r="E5" s="1191"/>
      <c r="F5" s="1192"/>
      <c r="G5" s="1463" t="s">
        <v>744</v>
      </c>
      <c r="H5" s="1463"/>
      <c r="I5" s="1463" t="s">
        <v>745</v>
      </c>
      <c r="J5" s="1463"/>
      <c r="K5" s="1463" t="s">
        <v>746</v>
      </c>
      <c r="L5" s="1463"/>
      <c r="M5" s="1194"/>
    </row>
    <row r="6" spans="1:13" ht="22.5" customHeight="1">
      <c r="A6" s="61"/>
      <c r="B6" s="1174" t="s">
        <v>954</v>
      </c>
      <c r="C6" s="1175"/>
      <c r="D6" s="1174" t="s">
        <v>955</v>
      </c>
      <c r="E6" s="1175"/>
      <c r="F6" s="62" t="s">
        <v>748</v>
      </c>
      <c r="G6" s="62" t="s">
        <v>749</v>
      </c>
      <c r="H6" s="62" t="s">
        <v>750</v>
      </c>
      <c r="I6" s="62" t="s">
        <v>749</v>
      </c>
      <c r="J6" s="62" t="s">
        <v>750</v>
      </c>
      <c r="K6" s="62" t="s">
        <v>749</v>
      </c>
      <c r="L6" s="62" t="s">
        <v>750</v>
      </c>
      <c r="M6" s="1464"/>
    </row>
    <row r="7" spans="1:13" ht="22.5" customHeight="1">
      <c r="A7" s="1176" t="s">
        <v>956</v>
      </c>
      <c r="B7" s="1179" t="s">
        <v>957</v>
      </c>
      <c r="C7" s="1153"/>
      <c r="D7" s="1177" t="s">
        <v>958</v>
      </c>
      <c r="E7" s="1178"/>
      <c r="F7" s="1465">
        <f>SUM(G7:L7)</f>
        <v>16</v>
      </c>
      <c r="G7" s="673">
        <v>3</v>
      </c>
      <c r="H7" s="673">
        <v>3</v>
      </c>
      <c r="I7" s="672">
        <v>3</v>
      </c>
      <c r="J7" s="672">
        <v>3</v>
      </c>
      <c r="K7" s="672">
        <v>2</v>
      </c>
      <c r="L7" s="672">
        <v>2</v>
      </c>
      <c r="M7" s="1466" t="s">
        <v>959</v>
      </c>
    </row>
    <row r="8" spans="1:13" ht="22.5" customHeight="1">
      <c r="A8" s="1176"/>
      <c r="B8" s="1180"/>
      <c r="C8" s="1155"/>
      <c r="D8" s="1177" t="s">
        <v>960</v>
      </c>
      <c r="E8" s="1178"/>
      <c r="F8" s="1465">
        <f>SUM(G8:L8)</f>
        <v>12</v>
      </c>
      <c r="G8" s="1467">
        <v>2</v>
      </c>
      <c r="H8" s="1467">
        <v>2</v>
      </c>
      <c r="I8" s="673">
        <v>2</v>
      </c>
      <c r="J8" s="673">
        <v>2</v>
      </c>
      <c r="K8" s="1467">
        <v>2</v>
      </c>
      <c r="L8" s="1467">
        <v>2</v>
      </c>
      <c r="M8" s="1466" t="s">
        <v>959</v>
      </c>
    </row>
    <row r="9" spans="1:13" ht="22.5" customHeight="1">
      <c r="A9" s="1176"/>
      <c r="B9" s="1181"/>
      <c r="C9" s="1182"/>
      <c r="D9" s="1177" t="s">
        <v>961</v>
      </c>
      <c r="E9" s="1178"/>
      <c r="F9" s="1465">
        <f>SUM(G9:L9)</f>
        <v>16</v>
      </c>
      <c r="G9" s="672">
        <v>4</v>
      </c>
      <c r="H9" s="673">
        <v>4</v>
      </c>
      <c r="I9" s="673">
        <v>3</v>
      </c>
      <c r="J9" s="673">
        <v>3</v>
      </c>
      <c r="K9" s="1468">
        <v>1</v>
      </c>
      <c r="L9" s="1468">
        <v>1</v>
      </c>
      <c r="M9" s="1466" t="s">
        <v>959</v>
      </c>
    </row>
    <row r="10" spans="1:13" ht="22.5" customHeight="1">
      <c r="A10" s="1176"/>
      <c r="B10" s="1469"/>
      <c r="C10" s="1470"/>
      <c r="D10" s="1177" t="s">
        <v>962</v>
      </c>
      <c r="E10" s="1178"/>
      <c r="F10" s="1465">
        <f>SUM(G10:L10)</f>
        <v>16</v>
      </c>
      <c r="G10" s="673">
        <v>4</v>
      </c>
      <c r="H10" s="673">
        <v>4</v>
      </c>
      <c r="I10" s="673">
        <v>3</v>
      </c>
      <c r="J10" s="673">
        <v>3</v>
      </c>
      <c r="K10" s="1467">
        <v>1</v>
      </c>
      <c r="L10" s="1467">
        <v>1</v>
      </c>
      <c r="M10" s="1466" t="s">
        <v>959</v>
      </c>
    </row>
    <row r="11" spans="1:13" ht="22.5" customHeight="1">
      <c r="A11" s="1176"/>
      <c r="B11" s="1469"/>
      <c r="C11" s="1470"/>
      <c r="D11" s="1177" t="s">
        <v>963</v>
      </c>
      <c r="E11" s="1178"/>
      <c r="F11" s="1465">
        <f>SUM(G11:L11)</f>
        <v>18</v>
      </c>
      <c r="G11" s="1467">
        <v>4</v>
      </c>
      <c r="H11" s="1467">
        <v>4</v>
      </c>
      <c r="I11" s="673">
        <v>3</v>
      </c>
      <c r="J11" s="673">
        <v>3</v>
      </c>
      <c r="K11" s="673">
        <v>2</v>
      </c>
      <c r="L11" s="673">
        <v>2</v>
      </c>
      <c r="M11" s="1466" t="s">
        <v>959</v>
      </c>
    </row>
    <row r="12" spans="1:13" ht="22.5" customHeight="1">
      <c r="A12" s="1176"/>
      <c r="B12" s="1471"/>
      <c r="C12" s="1472"/>
      <c r="D12" s="1183">
        <f>SUM(F7:F11)</f>
        <v>78</v>
      </c>
      <c r="E12" s="1184"/>
      <c r="F12" s="672">
        <f aca="true" t="shared" si="0" ref="F12:L12">SUM(F7:F11)</f>
        <v>78</v>
      </c>
      <c r="G12" s="672">
        <f t="shared" si="0"/>
        <v>17</v>
      </c>
      <c r="H12" s="672">
        <f t="shared" si="0"/>
        <v>17</v>
      </c>
      <c r="I12" s="672">
        <f t="shared" si="0"/>
        <v>14</v>
      </c>
      <c r="J12" s="672">
        <f t="shared" si="0"/>
        <v>14</v>
      </c>
      <c r="K12" s="672">
        <f t="shared" si="0"/>
        <v>8</v>
      </c>
      <c r="L12" s="672">
        <f t="shared" si="0"/>
        <v>8</v>
      </c>
      <c r="M12" s="1473"/>
    </row>
    <row r="13" spans="1:13" ht="22.5" customHeight="1">
      <c r="A13" s="1163" t="s">
        <v>964</v>
      </c>
      <c r="B13" s="1172" t="s">
        <v>965</v>
      </c>
      <c r="C13" s="1166" t="s">
        <v>966</v>
      </c>
      <c r="D13" s="1161" t="s">
        <v>967</v>
      </c>
      <c r="E13" s="1169"/>
      <c r="F13" s="673">
        <f>SUM(G13:L13)</f>
        <v>42</v>
      </c>
      <c r="G13" s="673"/>
      <c r="H13" s="673"/>
      <c r="I13" s="673"/>
      <c r="J13" s="673"/>
      <c r="K13" s="673">
        <v>21</v>
      </c>
      <c r="L13" s="673">
        <v>21</v>
      </c>
      <c r="M13" s="1466" t="s">
        <v>959</v>
      </c>
    </row>
    <row r="14" spans="1:13" ht="22.5" customHeight="1">
      <c r="A14" s="1164"/>
      <c r="B14" s="1173"/>
      <c r="C14" s="1167"/>
      <c r="D14" s="1161" t="s">
        <v>968</v>
      </c>
      <c r="E14" s="1169"/>
      <c r="F14" s="673">
        <f>SUM(G14:L14)</f>
        <v>4</v>
      </c>
      <c r="G14" s="673"/>
      <c r="H14" s="673"/>
      <c r="I14" s="673">
        <v>2</v>
      </c>
      <c r="J14" s="673">
        <v>2</v>
      </c>
      <c r="K14" s="673"/>
      <c r="L14" s="673"/>
      <c r="M14" s="1474" t="s">
        <v>969</v>
      </c>
    </row>
    <row r="15" spans="1:13" ht="22.5" customHeight="1">
      <c r="A15" s="1164"/>
      <c r="B15" s="1173"/>
      <c r="C15" s="1167"/>
      <c r="D15" s="1161" t="s">
        <v>970</v>
      </c>
      <c r="E15" s="1169"/>
      <c r="F15" s="673">
        <f>SUM(G15:L15)</f>
        <v>15</v>
      </c>
      <c r="G15" s="673">
        <v>4</v>
      </c>
      <c r="H15" s="673">
        <v>4</v>
      </c>
      <c r="I15" s="673">
        <v>7</v>
      </c>
      <c r="J15" s="673"/>
      <c r="K15" s="673"/>
      <c r="L15" s="673"/>
      <c r="M15" s="1474" t="s">
        <v>969</v>
      </c>
    </row>
    <row r="16" spans="1:13" ht="22.5" customHeight="1">
      <c r="A16" s="1164"/>
      <c r="B16" s="1173"/>
      <c r="C16" s="1167"/>
      <c r="D16" s="1159" t="s">
        <v>971</v>
      </c>
      <c r="E16" s="1160"/>
      <c r="F16" s="673">
        <f>SUM(G16:L16)</f>
        <v>6</v>
      </c>
      <c r="G16" s="673">
        <v>3</v>
      </c>
      <c r="H16" s="673">
        <v>3</v>
      </c>
      <c r="I16" s="673"/>
      <c r="J16" s="673"/>
      <c r="K16" s="673"/>
      <c r="L16" s="673"/>
      <c r="M16" s="1474" t="s">
        <v>969</v>
      </c>
    </row>
    <row r="17" spans="1:13" ht="22.5" customHeight="1">
      <c r="A17" s="1164"/>
      <c r="B17" s="1173"/>
      <c r="C17" s="1167"/>
      <c r="D17" s="1161" t="s">
        <v>972</v>
      </c>
      <c r="E17" s="1162"/>
      <c r="F17" s="673">
        <f>SUM(G17:L17)</f>
        <v>6</v>
      </c>
      <c r="G17" s="673"/>
      <c r="H17" s="673"/>
      <c r="I17" s="673">
        <v>3</v>
      </c>
      <c r="J17" s="673">
        <v>3</v>
      </c>
      <c r="K17" s="673"/>
      <c r="L17" s="673"/>
      <c r="M17" s="1474" t="s">
        <v>969</v>
      </c>
    </row>
    <row r="18" spans="1:13" ht="22.5" customHeight="1">
      <c r="A18" s="1164"/>
      <c r="B18" s="1173"/>
      <c r="C18" s="1168"/>
      <c r="D18" s="1475" t="s">
        <v>743</v>
      </c>
      <c r="E18" s="1476"/>
      <c r="F18" s="673">
        <f aca="true" t="shared" si="1" ref="F18:L18">SUM(F13:F17)</f>
        <v>73</v>
      </c>
      <c r="G18" s="673">
        <f t="shared" si="1"/>
        <v>7</v>
      </c>
      <c r="H18" s="673">
        <f t="shared" si="1"/>
        <v>7</v>
      </c>
      <c r="I18" s="673">
        <f t="shared" si="1"/>
        <v>12</v>
      </c>
      <c r="J18" s="673">
        <f t="shared" si="1"/>
        <v>5</v>
      </c>
      <c r="K18" s="673">
        <f t="shared" si="1"/>
        <v>21</v>
      </c>
      <c r="L18" s="673">
        <f t="shared" si="1"/>
        <v>21</v>
      </c>
      <c r="M18" s="1473"/>
    </row>
    <row r="19" spans="1:13" ht="22.5" customHeight="1">
      <c r="A19" s="1164"/>
      <c r="B19" s="792"/>
      <c r="C19" s="1170" t="s">
        <v>973</v>
      </c>
      <c r="D19" s="1159" t="s">
        <v>974</v>
      </c>
      <c r="E19" s="1160"/>
      <c r="F19" s="673">
        <f aca="true" t="shared" si="2" ref="F19:F24">SUM(G19:L19)</f>
        <v>6</v>
      </c>
      <c r="G19" s="673">
        <v>3</v>
      </c>
      <c r="H19" s="673">
        <v>3</v>
      </c>
      <c r="I19" s="673"/>
      <c r="J19" s="673"/>
      <c r="K19" s="673"/>
      <c r="L19" s="673"/>
      <c r="M19" s="1474" t="s">
        <v>975</v>
      </c>
    </row>
    <row r="20" spans="1:13" ht="22.5" customHeight="1">
      <c r="A20" s="1164"/>
      <c r="B20" s="792"/>
      <c r="C20" s="1170"/>
      <c r="D20" s="1161" t="s">
        <v>976</v>
      </c>
      <c r="E20" s="1162"/>
      <c r="F20" s="673">
        <f t="shared" si="2"/>
        <v>6</v>
      </c>
      <c r="G20" s="673">
        <v>3</v>
      </c>
      <c r="H20" s="673">
        <v>3</v>
      </c>
      <c r="I20" s="673"/>
      <c r="J20" s="673"/>
      <c r="K20" s="673"/>
      <c r="L20" s="673"/>
      <c r="M20" s="1474" t="s">
        <v>975</v>
      </c>
    </row>
    <row r="21" spans="1:13" ht="22.5" customHeight="1">
      <c r="A21" s="1164"/>
      <c r="B21" s="792"/>
      <c r="C21" s="1170"/>
      <c r="D21" s="1161" t="s">
        <v>977</v>
      </c>
      <c r="E21" s="1162"/>
      <c r="F21" s="673">
        <f t="shared" si="2"/>
        <v>4</v>
      </c>
      <c r="G21" s="673"/>
      <c r="H21" s="673"/>
      <c r="I21" s="673">
        <v>2</v>
      </c>
      <c r="J21" s="673">
        <v>2</v>
      </c>
      <c r="K21" s="673"/>
      <c r="L21" s="673"/>
      <c r="M21" s="1474" t="s">
        <v>975</v>
      </c>
    </row>
    <row r="22" spans="1:13" ht="22.5" customHeight="1">
      <c r="A22" s="1164"/>
      <c r="B22" s="792"/>
      <c r="C22" s="1170"/>
      <c r="D22" s="1161" t="s">
        <v>978</v>
      </c>
      <c r="E22" s="1162"/>
      <c r="F22" s="673">
        <f t="shared" si="2"/>
        <v>8</v>
      </c>
      <c r="G22" s="673">
        <v>2</v>
      </c>
      <c r="H22" s="673">
        <v>2</v>
      </c>
      <c r="I22" s="673">
        <v>2</v>
      </c>
      <c r="J22" s="673">
        <v>2</v>
      </c>
      <c r="K22" s="673"/>
      <c r="L22" s="673"/>
      <c r="M22" s="1474" t="s">
        <v>975</v>
      </c>
    </row>
    <row r="23" spans="1:13" ht="22.5" customHeight="1">
      <c r="A23" s="1164"/>
      <c r="B23" s="792"/>
      <c r="C23" s="1170"/>
      <c r="D23" s="1477" t="s">
        <v>979</v>
      </c>
      <c r="E23" s="1478"/>
      <c r="F23" s="1467">
        <f t="shared" si="2"/>
        <v>4</v>
      </c>
      <c r="G23" s="1467"/>
      <c r="H23" s="1467"/>
      <c r="I23" s="1467">
        <v>2</v>
      </c>
      <c r="J23" s="1467">
        <v>2</v>
      </c>
      <c r="K23" s="1467"/>
      <c r="L23" s="1467"/>
      <c r="M23" s="1474" t="s">
        <v>975</v>
      </c>
    </row>
    <row r="24" spans="1:13" ht="22.5" customHeight="1">
      <c r="A24" s="1164"/>
      <c r="B24" s="792"/>
      <c r="C24" s="1170"/>
      <c r="D24" s="1161" t="s">
        <v>980</v>
      </c>
      <c r="E24" s="1162"/>
      <c r="F24" s="1467">
        <f t="shared" si="2"/>
        <v>6</v>
      </c>
      <c r="G24" s="1467"/>
      <c r="H24" s="1467"/>
      <c r="I24" s="1467"/>
      <c r="J24" s="1467"/>
      <c r="K24" s="1467">
        <v>3</v>
      </c>
      <c r="L24" s="1467">
        <v>3</v>
      </c>
      <c r="M24" s="1474" t="s">
        <v>975</v>
      </c>
    </row>
    <row r="25" spans="1:13" ht="22.5" customHeight="1">
      <c r="A25" s="1164"/>
      <c r="B25" s="792"/>
      <c r="C25" s="1170"/>
      <c r="D25" s="1477" t="s">
        <v>981</v>
      </c>
      <c r="E25" s="1478"/>
      <c r="F25" s="1467">
        <v>4</v>
      </c>
      <c r="G25" s="1467"/>
      <c r="H25" s="1467"/>
      <c r="I25" s="1467"/>
      <c r="J25" s="1467">
        <v>4</v>
      </c>
      <c r="K25" s="1467"/>
      <c r="L25" s="1467"/>
      <c r="M25" s="1474" t="s">
        <v>982</v>
      </c>
    </row>
    <row r="26" spans="1:13" ht="22.5" customHeight="1">
      <c r="A26" s="1164"/>
      <c r="B26" s="792"/>
      <c r="C26" s="1170"/>
      <c r="D26" s="1477" t="s">
        <v>983</v>
      </c>
      <c r="E26" s="1478"/>
      <c r="F26" s="1467">
        <v>3</v>
      </c>
      <c r="G26" s="673"/>
      <c r="H26" s="673"/>
      <c r="I26" s="673"/>
      <c r="J26" s="673">
        <v>3</v>
      </c>
      <c r="K26" s="673"/>
      <c r="L26" s="673"/>
      <c r="M26" s="1474" t="s">
        <v>982</v>
      </c>
    </row>
    <row r="27" spans="1:13" ht="22.5" customHeight="1">
      <c r="A27" s="1165"/>
      <c r="B27" s="1479"/>
      <c r="C27" s="1171"/>
      <c r="D27" s="1475" t="s">
        <v>743</v>
      </c>
      <c r="E27" s="1476"/>
      <c r="F27" s="673">
        <f>SUM(F19:F26)</f>
        <v>41</v>
      </c>
      <c r="G27" s="673">
        <f aca="true" t="shared" si="3" ref="G27:L27">SUM(G19:G26)</f>
        <v>8</v>
      </c>
      <c r="H27" s="673">
        <f t="shared" si="3"/>
        <v>8</v>
      </c>
      <c r="I27" s="673">
        <f t="shared" si="3"/>
        <v>6</v>
      </c>
      <c r="J27" s="673">
        <f t="shared" si="3"/>
        <v>13</v>
      </c>
      <c r="K27" s="673">
        <f t="shared" si="3"/>
        <v>3</v>
      </c>
      <c r="L27" s="673">
        <f t="shared" si="3"/>
        <v>3</v>
      </c>
      <c r="M27" s="1480"/>
    </row>
    <row r="28" spans="1:13" ht="22.5" customHeight="1">
      <c r="A28" s="1481" t="s">
        <v>984</v>
      </c>
      <c r="B28" s="1482"/>
      <c r="C28" s="1483"/>
      <c r="D28" s="1483"/>
      <c r="E28" s="1178"/>
      <c r="F28" s="673">
        <f>SUM(F27,F18,F12)</f>
        <v>192</v>
      </c>
      <c r="G28" s="673">
        <f aca="true" t="shared" si="4" ref="G28:L28">G12+G18+G27</f>
        <v>32</v>
      </c>
      <c r="H28" s="673">
        <f t="shared" si="4"/>
        <v>32</v>
      </c>
      <c r="I28" s="673">
        <f t="shared" si="4"/>
        <v>32</v>
      </c>
      <c r="J28" s="673">
        <f t="shared" si="4"/>
        <v>32</v>
      </c>
      <c r="K28" s="673">
        <f t="shared" si="4"/>
        <v>32</v>
      </c>
      <c r="L28" s="673">
        <f t="shared" si="4"/>
        <v>32</v>
      </c>
      <c r="M28" s="1484"/>
    </row>
    <row r="29" spans="1:13" ht="22.5" customHeight="1">
      <c r="A29" s="1152" t="s">
        <v>985</v>
      </c>
      <c r="B29" s="1153"/>
      <c r="C29" s="1485" t="s">
        <v>986</v>
      </c>
      <c r="D29" s="1157" t="s">
        <v>752</v>
      </c>
      <c r="E29" s="1158"/>
      <c r="F29" s="1486">
        <v>6</v>
      </c>
      <c r="G29" s="1487" t="s">
        <v>987</v>
      </c>
      <c r="H29" s="1487" t="s">
        <v>987</v>
      </c>
      <c r="I29" s="1487" t="s">
        <v>987</v>
      </c>
      <c r="J29" s="1487" t="s">
        <v>987</v>
      </c>
      <c r="K29" s="1487" t="s">
        <v>987</v>
      </c>
      <c r="L29" s="1487" t="s">
        <v>987</v>
      </c>
      <c r="M29" s="1466" t="s">
        <v>988</v>
      </c>
    </row>
    <row r="30" spans="1:13" ht="22.5" customHeight="1">
      <c r="A30" s="1154"/>
      <c r="B30" s="1155"/>
      <c r="C30" s="1156"/>
      <c r="D30" s="1157" t="s">
        <v>989</v>
      </c>
      <c r="E30" s="1151"/>
      <c r="F30" s="1488" t="s">
        <v>990</v>
      </c>
      <c r="G30" s="1487" t="s">
        <v>991</v>
      </c>
      <c r="H30" s="1487" t="s">
        <v>991</v>
      </c>
      <c r="I30" s="1487" t="s">
        <v>991</v>
      </c>
      <c r="J30" s="1487" t="s">
        <v>991</v>
      </c>
      <c r="K30" s="1487" t="s">
        <v>991</v>
      </c>
      <c r="L30" s="1487" t="s">
        <v>991</v>
      </c>
      <c r="M30" s="1466" t="s">
        <v>988</v>
      </c>
    </row>
    <row r="31" spans="1:13" ht="22.5" customHeight="1">
      <c r="A31" s="1489" t="s">
        <v>992</v>
      </c>
      <c r="B31" s="1490"/>
      <c r="C31" s="1490"/>
      <c r="D31" s="1490"/>
      <c r="E31" s="1490"/>
      <c r="F31" s="63"/>
      <c r="G31" s="64"/>
      <c r="H31" s="64"/>
      <c r="I31" s="64"/>
      <c r="J31" s="64"/>
      <c r="K31" s="64"/>
      <c r="L31" s="64"/>
      <c r="M31" s="1491"/>
    </row>
    <row r="32" spans="1:13" ht="22.5" customHeight="1" thickBot="1">
      <c r="A32" s="1492" t="s">
        <v>993</v>
      </c>
      <c r="B32" s="1493"/>
      <c r="C32" s="1493"/>
      <c r="D32" s="1493"/>
      <c r="E32" s="1494"/>
      <c r="F32" s="1495" t="s">
        <v>994</v>
      </c>
      <c r="G32" s="1495" t="s">
        <v>995</v>
      </c>
      <c r="H32" s="1495" t="s">
        <v>995</v>
      </c>
      <c r="I32" s="1495" t="s">
        <v>996</v>
      </c>
      <c r="J32" s="1495" t="s">
        <v>996</v>
      </c>
      <c r="K32" s="1495" t="s">
        <v>996</v>
      </c>
      <c r="L32" s="1495" t="s">
        <v>996</v>
      </c>
      <c r="M32" s="1496"/>
    </row>
  </sheetData>
  <sheetProtection/>
  <mergeCells count="46">
    <mergeCell ref="A32:E32"/>
    <mergeCell ref="C19:C27"/>
    <mergeCell ref="D26:E26"/>
    <mergeCell ref="A28:E28"/>
    <mergeCell ref="A29:B30"/>
    <mergeCell ref="C29:C30"/>
    <mergeCell ref="D30:E30"/>
    <mergeCell ref="A3:M3"/>
    <mergeCell ref="A1:M1"/>
    <mergeCell ref="A2:M2"/>
    <mergeCell ref="A4:C5"/>
    <mergeCell ref="D4:F5"/>
    <mergeCell ref="G4:L4"/>
    <mergeCell ref="M4:M5"/>
    <mergeCell ref="G5:H5"/>
    <mergeCell ref="I5:J5"/>
    <mergeCell ref="K5:L5"/>
    <mergeCell ref="B6:C6"/>
    <mergeCell ref="D6:E6"/>
    <mergeCell ref="A7:A12"/>
    <mergeCell ref="D7:E7"/>
    <mergeCell ref="D8:E8"/>
    <mergeCell ref="D9:E9"/>
    <mergeCell ref="D10:E10"/>
    <mergeCell ref="B7:C12"/>
    <mergeCell ref="D11:E11"/>
    <mergeCell ref="D12:E12"/>
    <mergeCell ref="C13:C1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4:E24"/>
    <mergeCell ref="D25:E25"/>
    <mergeCell ref="D22:E22"/>
    <mergeCell ref="D23:E23"/>
    <mergeCell ref="A31:E31"/>
    <mergeCell ref="D27:E27"/>
    <mergeCell ref="D29:E29"/>
    <mergeCell ref="A13:A27"/>
    <mergeCell ref="B13:B27"/>
  </mergeCells>
  <printOptions/>
  <pageMargins left="0.75" right="0.75" top="0.42" bottom="0.36" header="0.5" footer="0.28"/>
  <pageSetup fitToHeight="1" fitToWidth="1" horizontalDpi="600" verticalDpi="600" orientation="portrait" paperSize="9" scale="81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61"/>
  <sheetViews>
    <sheetView view="pageBreakPreview" zoomScale="85" zoomScaleSheetLayoutView="85" zoomScalePageLayoutView="0" workbookViewId="0" topLeftCell="A22">
      <selection activeCell="D51" sqref="D51:E51"/>
    </sheetView>
  </sheetViews>
  <sheetFormatPr defaultColWidth="9.00390625" defaultRowHeight="16.5"/>
  <cols>
    <col min="1" max="1" width="6.625" style="59" customWidth="1"/>
    <col min="2" max="2" width="5.875" style="59" customWidth="1"/>
    <col min="3" max="3" width="7.625" style="59" customWidth="1"/>
    <col min="4" max="4" width="8.625" style="59" customWidth="1"/>
    <col min="5" max="5" width="17.125" style="60" customWidth="1"/>
    <col min="6" max="6" width="4.875" style="59" customWidth="1"/>
    <col min="7" max="9" width="4.625" style="59" customWidth="1"/>
    <col min="10" max="10" width="4.875" style="59" customWidth="1"/>
    <col min="11" max="13" width="4.625" style="59" customWidth="1"/>
    <col min="14" max="14" width="19.125" style="59" customWidth="1"/>
    <col min="15" max="15" width="2.50390625" style="14" customWidth="1"/>
    <col min="16" max="16384" width="9.00390625" style="14" customWidth="1"/>
  </cols>
  <sheetData>
    <row r="1" spans="1:14" ht="27.75">
      <c r="A1" s="1281" t="s">
        <v>575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ht="32.25" customHeight="1">
      <c r="A2" s="1214" t="s">
        <v>576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</row>
    <row r="3" spans="1:14" ht="22.5" customHeight="1" thickBot="1">
      <c r="A3" s="1219" t="s">
        <v>768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</row>
    <row r="4" spans="1:14" ht="15.75" customHeight="1">
      <c r="A4" s="1228" t="s">
        <v>521</v>
      </c>
      <c r="B4" s="1229"/>
      <c r="C4" s="1230"/>
      <c r="D4" s="1252" t="s">
        <v>522</v>
      </c>
      <c r="E4" s="1253"/>
      <c r="F4" s="1253"/>
      <c r="G4" s="1254"/>
      <c r="H4" s="1243" t="s">
        <v>523</v>
      </c>
      <c r="I4" s="1244"/>
      <c r="J4" s="1244"/>
      <c r="K4" s="1244"/>
      <c r="L4" s="1244"/>
      <c r="M4" s="1244"/>
      <c r="N4" s="1221" t="s">
        <v>524</v>
      </c>
    </row>
    <row r="5" spans="1:14" ht="15.75" customHeight="1">
      <c r="A5" s="1231"/>
      <c r="B5" s="1232"/>
      <c r="C5" s="1233"/>
      <c r="D5" s="1255"/>
      <c r="E5" s="1256"/>
      <c r="F5" s="1256"/>
      <c r="G5" s="1257"/>
      <c r="H5" s="1245" t="s">
        <v>525</v>
      </c>
      <c r="I5" s="1247"/>
      <c r="J5" s="1248" t="s">
        <v>526</v>
      </c>
      <c r="K5" s="1249"/>
      <c r="L5" s="1245" t="s">
        <v>527</v>
      </c>
      <c r="M5" s="1246"/>
      <c r="N5" s="1222"/>
    </row>
    <row r="6" spans="1:14" ht="15.75" customHeight="1">
      <c r="A6" s="1234" t="s">
        <v>528</v>
      </c>
      <c r="B6" s="1235"/>
      <c r="C6" s="16" t="s">
        <v>529</v>
      </c>
      <c r="D6" s="1250" t="s">
        <v>530</v>
      </c>
      <c r="E6" s="1251"/>
      <c r="F6" s="15"/>
      <c r="G6" s="17" t="s">
        <v>707</v>
      </c>
      <c r="H6" s="369" t="s">
        <v>708</v>
      </c>
      <c r="I6" s="369" t="s">
        <v>709</v>
      </c>
      <c r="J6" s="17" t="s">
        <v>708</v>
      </c>
      <c r="K6" s="17" t="s">
        <v>709</v>
      </c>
      <c r="L6" s="369" t="s">
        <v>708</v>
      </c>
      <c r="M6" s="370" t="s">
        <v>709</v>
      </c>
      <c r="N6" s="18"/>
    </row>
    <row r="7" spans="1:14" ht="15.75" customHeight="1">
      <c r="A7" s="1223" t="s">
        <v>531</v>
      </c>
      <c r="B7" s="1206" t="s">
        <v>532</v>
      </c>
      <c r="C7" s="19"/>
      <c r="D7" s="20" t="s">
        <v>533</v>
      </c>
      <c r="E7" s="21" t="s">
        <v>534</v>
      </c>
      <c r="F7" s="16">
        <f>G7</f>
        <v>12</v>
      </c>
      <c r="G7" s="22">
        <f aca="true" t="shared" si="0" ref="G7:G23">H7+I7+J7+K7+L7+M7</f>
        <v>12</v>
      </c>
      <c r="H7" s="371">
        <v>3</v>
      </c>
      <c r="I7" s="371">
        <v>3</v>
      </c>
      <c r="J7" s="22">
        <v>3</v>
      </c>
      <c r="K7" s="22">
        <v>3</v>
      </c>
      <c r="L7" s="371"/>
      <c r="M7" s="372"/>
      <c r="N7" s="1197"/>
    </row>
    <row r="8" spans="1:14" ht="15.75" customHeight="1">
      <c r="A8" s="1224"/>
      <c r="B8" s="1227"/>
      <c r="C8" s="23"/>
      <c r="D8" s="24" t="s">
        <v>535</v>
      </c>
      <c r="E8" s="25" t="s">
        <v>536</v>
      </c>
      <c r="F8" s="26">
        <f>G8</f>
        <v>8</v>
      </c>
      <c r="G8" s="22">
        <f t="shared" si="0"/>
        <v>8</v>
      </c>
      <c r="H8" s="371">
        <v>2</v>
      </c>
      <c r="I8" s="371">
        <v>2</v>
      </c>
      <c r="J8" s="22">
        <v>2</v>
      </c>
      <c r="K8" s="22">
        <v>2</v>
      </c>
      <c r="L8" s="371"/>
      <c r="M8" s="372"/>
      <c r="N8" s="1197"/>
    </row>
    <row r="9" spans="1:14" ht="15.75" customHeight="1">
      <c r="A9" s="1224"/>
      <c r="B9" s="1227"/>
      <c r="C9" s="23"/>
      <c r="D9" s="24" t="s">
        <v>537</v>
      </c>
      <c r="E9" s="25" t="s">
        <v>577</v>
      </c>
      <c r="F9" s="26">
        <f>G9</f>
        <v>6</v>
      </c>
      <c r="G9" s="22">
        <f t="shared" si="0"/>
        <v>6</v>
      </c>
      <c r="H9" s="371">
        <v>2</v>
      </c>
      <c r="I9" s="371">
        <v>2</v>
      </c>
      <c r="J9" s="22">
        <v>2</v>
      </c>
      <c r="K9" s="22"/>
      <c r="L9" s="371"/>
      <c r="M9" s="372"/>
      <c r="N9" s="1197"/>
    </row>
    <row r="10" spans="1:14" ht="15.75" customHeight="1">
      <c r="A10" s="1224"/>
      <c r="B10" s="1227"/>
      <c r="C10" s="23"/>
      <c r="D10" s="1206" t="s">
        <v>23</v>
      </c>
      <c r="E10" s="27" t="s">
        <v>538</v>
      </c>
      <c r="F10" s="1206">
        <f>SUM(G10:G12)</f>
        <v>4</v>
      </c>
      <c r="G10" s="28">
        <f t="shared" si="0"/>
        <v>2</v>
      </c>
      <c r="H10" s="371">
        <v>1</v>
      </c>
      <c r="I10" s="371">
        <v>1</v>
      </c>
      <c r="J10" s="22"/>
      <c r="K10" s="22"/>
      <c r="L10" s="371"/>
      <c r="M10" s="372"/>
      <c r="N10" s="29" t="s">
        <v>539</v>
      </c>
    </row>
    <row r="11" spans="1:14" ht="15.75" customHeight="1">
      <c r="A11" s="1224"/>
      <c r="B11" s="1227"/>
      <c r="C11" s="23"/>
      <c r="D11" s="1227"/>
      <c r="E11" s="30" t="s">
        <v>540</v>
      </c>
      <c r="F11" s="1207"/>
      <c r="G11" s="28">
        <f t="shared" si="0"/>
        <v>1</v>
      </c>
      <c r="H11" s="371"/>
      <c r="I11" s="371"/>
      <c r="J11" s="22">
        <v>1</v>
      </c>
      <c r="K11" s="22"/>
      <c r="L11" s="371"/>
      <c r="M11" s="372"/>
      <c r="N11" s="29" t="s">
        <v>541</v>
      </c>
    </row>
    <row r="12" spans="1:14" ht="15.75" customHeight="1">
      <c r="A12" s="1224"/>
      <c r="B12" s="1227"/>
      <c r="C12" s="31"/>
      <c r="D12" s="1227"/>
      <c r="E12" s="30" t="s">
        <v>542</v>
      </c>
      <c r="F12" s="1218"/>
      <c r="G12" s="32">
        <f t="shared" si="0"/>
        <v>1</v>
      </c>
      <c r="H12" s="371"/>
      <c r="I12" s="371"/>
      <c r="J12" s="22"/>
      <c r="K12" s="22">
        <v>1</v>
      </c>
      <c r="L12" s="371"/>
      <c r="M12" s="372"/>
      <c r="N12" s="29"/>
    </row>
    <row r="13" spans="1:14" ht="15.75" customHeight="1">
      <c r="A13" s="1224"/>
      <c r="B13" s="1227"/>
      <c r="C13" s="31">
        <f>F24</f>
        <v>56</v>
      </c>
      <c r="D13" s="1206" t="s">
        <v>543</v>
      </c>
      <c r="E13" s="25" t="s">
        <v>578</v>
      </c>
      <c r="F13" s="1206">
        <f>SUM(G13:G15)</f>
        <v>6</v>
      </c>
      <c r="G13" s="28">
        <f t="shared" si="0"/>
        <v>2</v>
      </c>
      <c r="H13" s="371"/>
      <c r="I13" s="371"/>
      <c r="J13" s="22">
        <v>1</v>
      </c>
      <c r="K13" s="22">
        <v>1</v>
      </c>
      <c r="L13" s="371"/>
      <c r="M13" s="372"/>
      <c r="N13" s="33" t="s">
        <v>544</v>
      </c>
    </row>
    <row r="14" spans="1:14" ht="15.75" customHeight="1">
      <c r="A14" s="1224"/>
      <c r="B14" s="1227"/>
      <c r="C14" s="34">
        <f>F24/F57</f>
        <v>0.2916666666666667</v>
      </c>
      <c r="D14" s="1227"/>
      <c r="E14" s="25" t="s">
        <v>579</v>
      </c>
      <c r="F14" s="1207"/>
      <c r="G14" s="28">
        <f t="shared" si="0"/>
        <v>2</v>
      </c>
      <c r="H14" s="371"/>
      <c r="I14" s="371"/>
      <c r="J14" s="22">
        <v>1</v>
      </c>
      <c r="K14" s="22">
        <v>1</v>
      </c>
      <c r="L14" s="371"/>
      <c r="M14" s="372"/>
      <c r="N14" s="33"/>
    </row>
    <row r="15" spans="1:14" ht="15.75" customHeight="1">
      <c r="A15" s="1224"/>
      <c r="B15" s="1227"/>
      <c r="C15" s="23"/>
      <c r="D15" s="1227"/>
      <c r="E15" s="25" t="s">
        <v>545</v>
      </c>
      <c r="F15" s="1218"/>
      <c r="G15" s="22">
        <f t="shared" si="0"/>
        <v>2</v>
      </c>
      <c r="H15" s="371"/>
      <c r="I15" s="371"/>
      <c r="J15" s="22"/>
      <c r="K15" s="22"/>
      <c r="L15" s="371">
        <v>1</v>
      </c>
      <c r="M15" s="372">
        <v>1</v>
      </c>
      <c r="N15" s="33"/>
    </row>
    <row r="16" spans="1:14" ht="15.75" customHeight="1">
      <c r="A16" s="1224"/>
      <c r="B16" s="1227"/>
      <c r="C16" s="23"/>
      <c r="D16" s="1206" t="s">
        <v>546</v>
      </c>
      <c r="E16" s="21" t="s">
        <v>547</v>
      </c>
      <c r="F16" s="1206">
        <f>SUM(G16:G18)</f>
        <v>4</v>
      </c>
      <c r="G16" s="35">
        <f t="shared" si="0"/>
        <v>2</v>
      </c>
      <c r="H16" s="371">
        <v>1</v>
      </c>
      <c r="I16" s="371">
        <v>1</v>
      </c>
      <c r="J16" s="22"/>
      <c r="K16" s="22"/>
      <c r="L16" s="371"/>
      <c r="M16" s="372"/>
      <c r="N16" s="33"/>
    </row>
    <row r="17" spans="1:14" ht="15.75" customHeight="1">
      <c r="A17" s="1224"/>
      <c r="B17" s="1227"/>
      <c r="C17" s="23"/>
      <c r="D17" s="1207"/>
      <c r="E17" s="36" t="s">
        <v>548</v>
      </c>
      <c r="F17" s="1207"/>
      <c r="G17" s="28">
        <f t="shared" si="0"/>
        <v>2</v>
      </c>
      <c r="H17" s="371"/>
      <c r="I17" s="371"/>
      <c r="J17" s="22">
        <v>1</v>
      </c>
      <c r="K17" s="22">
        <v>1</v>
      </c>
      <c r="L17" s="371"/>
      <c r="M17" s="372"/>
      <c r="N17" s="33"/>
    </row>
    <row r="18" spans="1:14" ht="15.75" customHeight="1">
      <c r="A18" s="1224"/>
      <c r="B18" s="1227"/>
      <c r="C18" s="23"/>
      <c r="D18" s="1208"/>
      <c r="E18" s="36" t="s">
        <v>549</v>
      </c>
      <c r="F18" s="1218"/>
      <c r="G18" s="28">
        <f t="shared" si="0"/>
        <v>0</v>
      </c>
      <c r="H18" s="371"/>
      <c r="I18" s="371"/>
      <c r="J18" s="22"/>
      <c r="K18" s="22"/>
      <c r="L18" s="371"/>
      <c r="M18" s="372"/>
      <c r="N18" s="33"/>
    </row>
    <row r="19" spans="1:14" ht="15.75" customHeight="1">
      <c r="A19" s="1224"/>
      <c r="B19" s="1227"/>
      <c r="C19" s="23"/>
      <c r="D19" s="1206" t="s">
        <v>550</v>
      </c>
      <c r="E19" s="36" t="s">
        <v>551</v>
      </c>
      <c r="F19" s="1206">
        <f>SUM(G19:G20)</f>
        <v>4</v>
      </c>
      <c r="G19" s="28">
        <f t="shared" si="0"/>
        <v>2</v>
      </c>
      <c r="H19" s="371">
        <v>2</v>
      </c>
      <c r="I19" s="371"/>
      <c r="J19" s="22"/>
      <c r="K19" s="22"/>
      <c r="L19" s="371"/>
      <c r="M19" s="372"/>
      <c r="N19" s="33" t="s">
        <v>552</v>
      </c>
    </row>
    <row r="20" spans="1:14" ht="15.75" customHeight="1">
      <c r="A20" s="1224"/>
      <c r="B20" s="1227"/>
      <c r="C20" s="23"/>
      <c r="D20" s="1207"/>
      <c r="E20" s="21" t="s">
        <v>553</v>
      </c>
      <c r="F20" s="1202"/>
      <c r="G20" s="28">
        <f t="shared" si="0"/>
        <v>2</v>
      </c>
      <c r="H20" s="371">
        <v>1</v>
      </c>
      <c r="I20" s="371">
        <v>1</v>
      </c>
      <c r="J20" s="22"/>
      <c r="K20" s="22"/>
      <c r="L20" s="371"/>
      <c r="M20" s="372"/>
      <c r="N20" s="33"/>
    </row>
    <row r="21" spans="1:14" ht="15.75" customHeight="1">
      <c r="A21" s="1224"/>
      <c r="B21" s="1227"/>
      <c r="C21" s="23"/>
      <c r="D21" s="1206" t="s">
        <v>554</v>
      </c>
      <c r="E21" s="36" t="s">
        <v>555</v>
      </c>
      <c r="F21" s="26">
        <f>G21</f>
        <v>4</v>
      </c>
      <c r="G21" s="28">
        <f t="shared" si="0"/>
        <v>4</v>
      </c>
      <c r="H21" s="371">
        <v>2</v>
      </c>
      <c r="I21" s="371">
        <v>2</v>
      </c>
      <c r="J21" s="22"/>
      <c r="K21" s="22"/>
      <c r="L21" s="371"/>
      <c r="M21" s="372"/>
      <c r="N21" s="33"/>
    </row>
    <row r="22" spans="1:14" ht="15.75" customHeight="1">
      <c r="A22" s="1224"/>
      <c r="B22" s="1227"/>
      <c r="C22" s="23"/>
      <c r="D22" s="1207"/>
      <c r="E22" s="21" t="s">
        <v>556</v>
      </c>
      <c r="F22" s="37">
        <f>G22</f>
        <v>4</v>
      </c>
      <c r="G22" s="28">
        <f t="shared" si="0"/>
        <v>4</v>
      </c>
      <c r="H22" s="371">
        <v>1</v>
      </c>
      <c r="I22" s="371">
        <v>1</v>
      </c>
      <c r="J22" s="22">
        <v>1</v>
      </c>
      <c r="K22" s="22">
        <v>1</v>
      </c>
      <c r="L22" s="371"/>
      <c r="M22" s="372"/>
      <c r="N22" s="33"/>
    </row>
    <row r="23" spans="1:14" ht="15.75" customHeight="1">
      <c r="A23" s="1224"/>
      <c r="B23" s="1227"/>
      <c r="C23" s="23"/>
      <c r="D23" s="1236" t="s">
        <v>557</v>
      </c>
      <c r="E23" s="1237"/>
      <c r="F23" s="38">
        <f>G23</f>
        <v>4</v>
      </c>
      <c r="G23" s="32">
        <f t="shared" si="0"/>
        <v>4</v>
      </c>
      <c r="H23" s="373">
        <v>1</v>
      </c>
      <c r="I23" s="373">
        <v>1</v>
      </c>
      <c r="J23" s="19">
        <v>1</v>
      </c>
      <c r="K23" s="19">
        <v>1</v>
      </c>
      <c r="L23" s="373"/>
      <c r="M23" s="374"/>
      <c r="N23" s="33"/>
    </row>
    <row r="24" spans="1:14" ht="15.75" customHeight="1" thickBot="1">
      <c r="A24" s="1224"/>
      <c r="B24" s="1242"/>
      <c r="C24" s="39"/>
      <c r="D24" s="1209" t="s">
        <v>558</v>
      </c>
      <c r="E24" s="1211"/>
      <c r="F24" s="40">
        <f>SUM(F7:F23)</f>
        <v>56</v>
      </c>
      <c r="G24" s="448">
        <f>SUM(H24:M24)</f>
        <v>56</v>
      </c>
      <c r="H24" s="606">
        <f aca="true" t="shared" si="1" ref="H24:M24">SUM(H7:H23)</f>
        <v>16</v>
      </c>
      <c r="I24" s="606">
        <f t="shared" si="1"/>
        <v>14</v>
      </c>
      <c r="J24" s="448">
        <f t="shared" si="1"/>
        <v>13</v>
      </c>
      <c r="K24" s="448">
        <f t="shared" si="1"/>
        <v>11</v>
      </c>
      <c r="L24" s="606">
        <f t="shared" si="1"/>
        <v>1</v>
      </c>
      <c r="M24" s="647">
        <f t="shared" si="1"/>
        <v>1</v>
      </c>
      <c r="N24" s="29"/>
    </row>
    <row r="25" spans="1:14" ht="15.75" customHeight="1">
      <c r="A25" s="1225"/>
      <c r="B25" s="1238" t="s">
        <v>559</v>
      </c>
      <c r="C25" s="648"/>
      <c r="D25" s="1216" t="s">
        <v>659</v>
      </c>
      <c r="E25" s="1217"/>
      <c r="F25" s="1201">
        <f>G31</f>
        <v>18</v>
      </c>
      <c r="G25" s="649">
        <v>3</v>
      </c>
      <c r="H25" s="650">
        <v>3</v>
      </c>
      <c r="I25" s="651"/>
      <c r="J25" s="652"/>
      <c r="K25" s="652"/>
      <c r="L25" s="653"/>
      <c r="M25" s="654"/>
      <c r="N25" s="1198"/>
    </row>
    <row r="26" spans="1:14" ht="15.75" customHeight="1">
      <c r="A26" s="1225"/>
      <c r="B26" s="1239"/>
      <c r="C26" s="23"/>
      <c r="D26" s="1212" t="s">
        <v>660</v>
      </c>
      <c r="E26" s="1213"/>
      <c r="F26" s="1202"/>
      <c r="G26" s="41">
        <v>3</v>
      </c>
      <c r="H26" s="591"/>
      <c r="I26" s="590">
        <v>3</v>
      </c>
      <c r="J26" s="42"/>
      <c r="K26" s="42"/>
      <c r="L26" s="375"/>
      <c r="M26" s="655"/>
      <c r="N26" s="1199"/>
    </row>
    <row r="27" spans="1:14" ht="15.75" customHeight="1">
      <c r="A27" s="1225"/>
      <c r="B27" s="1240"/>
      <c r="C27" s="43"/>
      <c r="D27" s="1212" t="s">
        <v>661</v>
      </c>
      <c r="E27" s="1213"/>
      <c r="F27" s="1202"/>
      <c r="G27" s="41">
        <v>3</v>
      </c>
      <c r="H27" s="591"/>
      <c r="I27" s="591"/>
      <c r="J27" s="41">
        <v>3</v>
      </c>
      <c r="K27" s="42"/>
      <c r="L27" s="375"/>
      <c r="M27" s="655"/>
      <c r="N27" s="1200"/>
    </row>
    <row r="28" spans="1:14" ht="15.75" customHeight="1">
      <c r="A28" s="1225"/>
      <c r="B28" s="1240"/>
      <c r="C28" s="44">
        <f>F25</f>
        <v>18</v>
      </c>
      <c r="D28" s="1212" t="s">
        <v>662</v>
      </c>
      <c r="E28" s="1213"/>
      <c r="F28" s="1202"/>
      <c r="G28" s="41">
        <v>3</v>
      </c>
      <c r="H28" s="591"/>
      <c r="I28" s="591"/>
      <c r="J28" s="42"/>
      <c r="K28" s="41">
        <v>3</v>
      </c>
      <c r="L28" s="375"/>
      <c r="M28" s="655"/>
      <c r="N28" s="1200"/>
    </row>
    <row r="29" spans="1:14" ht="15.75" customHeight="1">
      <c r="A29" s="1225"/>
      <c r="B29" s="1240"/>
      <c r="C29" s="45">
        <f>F25/F57</f>
        <v>0.09375</v>
      </c>
      <c r="D29" s="1212" t="s">
        <v>663</v>
      </c>
      <c r="E29" s="1213"/>
      <c r="F29" s="1202"/>
      <c r="G29" s="41">
        <v>3</v>
      </c>
      <c r="H29" s="591"/>
      <c r="I29" s="591"/>
      <c r="J29" s="42"/>
      <c r="K29" s="42"/>
      <c r="L29" s="376">
        <v>3</v>
      </c>
      <c r="M29" s="655"/>
      <c r="N29" s="1200"/>
    </row>
    <row r="30" spans="1:14" ht="15.75" customHeight="1">
      <c r="A30" s="1225"/>
      <c r="B30" s="1240"/>
      <c r="C30" s="43"/>
      <c r="D30" s="1212" t="s">
        <v>664</v>
      </c>
      <c r="E30" s="1213"/>
      <c r="F30" s="1202"/>
      <c r="G30" s="41">
        <v>3</v>
      </c>
      <c r="H30" s="591"/>
      <c r="I30" s="591"/>
      <c r="J30" s="42"/>
      <c r="K30" s="42"/>
      <c r="L30" s="376"/>
      <c r="M30" s="655">
        <v>3</v>
      </c>
      <c r="N30" s="1200"/>
    </row>
    <row r="31" spans="1:14" ht="15.75" customHeight="1" thickBot="1">
      <c r="A31" s="1226"/>
      <c r="B31" s="1241"/>
      <c r="C31" s="46"/>
      <c r="D31" s="1209" t="s">
        <v>706</v>
      </c>
      <c r="E31" s="1210"/>
      <c r="F31" s="1203"/>
      <c r="G31" s="448">
        <f aca="true" t="shared" si="2" ref="G31:G36">SUM(H31:M31)</f>
        <v>18</v>
      </c>
      <c r="H31" s="606">
        <f aca="true" t="shared" si="3" ref="H31:M31">SUM(H25:H30)</f>
        <v>3</v>
      </c>
      <c r="I31" s="606">
        <f t="shared" si="3"/>
        <v>3</v>
      </c>
      <c r="J31" s="448">
        <f t="shared" si="3"/>
        <v>3</v>
      </c>
      <c r="K31" s="448">
        <f t="shared" si="3"/>
        <v>3</v>
      </c>
      <c r="L31" s="606">
        <f t="shared" si="3"/>
        <v>3</v>
      </c>
      <c r="M31" s="647">
        <f t="shared" si="3"/>
        <v>3</v>
      </c>
      <c r="N31" s="48"/>
    </row>
    <row r="32" spans="1:14" ht="15.75" customHeight="1">
      <c r="A32" s="1295" t="s">
        <v>560</v>
      </c>
      <c r="B32" s="1284" t="s">
        <v>580</v>
      </c>
      <c r="C32" s="23"/>
      <c r="D32" s="1286" t="s">
        <v>561</v>
      </c>
      <c r="E32" s="1287"/>
      <c r="F32" s="1202">
        <f>G39</f>
        <v>24</v>
      </c>
      <c r="G32" s="49">
        <f t="shared" si="2"/>
        <v>2</v>
      </c>
      <c r="H32" s="378"/>
      <c r="I32" s="378">
        <v>2</v>
      </c>
      <c r="J32" s="49"/>
      <c r="K32" s="49"/>
      <c r="L32" s="378"/>
      <c r="M32" s="379"/>
      <c r="N32" s="1282"/>
    </row>
    <row r="33" spans="1:14" ht="15.75" customHeight="1">
      <c r="A33" s="1296"/>
      <c r="B33" s="1284"/>
      <c r="C33" s="23"/>
      <c r="D33" s="1204" t="s">
        <v>562</v>
      </c>
      <c r="E33" s="1205"/>
      <c r="F33" s="1202"/>
      <c r="G33" s="49">
        <f t="shared" si="2"/>
        <v>8</v>
      </c>
      <c r="H33" s="378"/>
      <c r="I33" s="378"/>
      <c r="J33" s="49">
        <v>2</v>
      </c>
      <c r="K33" s="49">
        <v>2</v>
      </c>
      <c r="L33" s="378">
        <v>2</v>
      </c>
      <c r="M33" s="379">
        <v>2</v>
      </c>
      <c r="N33" s="1197"/>
    </row>
    <row r="34" spans="1:14" ht="15.75" customHeight="1">
      <c r="A34" s="1296"/>
      <c r="B34" s="1284"/>
      <c r="C34" s="23"/>
      <c r="D34" s="1204" t="s">
        <v>563</v>
      </c>
      <c r="E34" s="1205"/>
      <c r="F34" s="1202"/>
      <c r="G34" s="49">
        <f t="shared" si="2"/>
        <v>2</v>
      </c>
      <c r="H34" s="378"/>
      <c r="I34" s="378"/>
      <c r="J34" s="49"/>
      <c r="K34" s="49"/>
      <c r="L34" s="378">
        <v>1</v>
      </c>
      <c r="M34" s="379">
        <v>1</v>
      </c>
      <c r="N34" s="1197"/>
    </row>
    <row r="35" spans="1:14" ht="15.75" customHeight="1">
      <c r="A35" s="1296"/>
      <c r="B35" s="1284"/>
      <c r="C35" s="23"/>
      <c r="D35" s="1204" t="s">
        <v>564</v>
      </c>
      <c r="E35" s="1205"/>
      <c r="F35" s="1202"/>
      <c r="G35" s="49">
        <f t="shared" si="2"/>
        <v>4</v>
      </c>
      <c r="H35" s="378"/>
      <c r="I35" s="378"/>
      <c r="J35" s="49"/>
      <c r="K35" s="49"/>
      <c r="L35" s="378">
        <v>2</v>
      </c>
      <c r="M35" s="379">
        <v>2</v>
      </c>
      <c r="N35" s="1197"/>
    </row>
    <row r="36" spans="1:14" ht="15.75" customHeight="1">
      <c r="A36" s="1296"/>
      <c r="B36" s="1284"/>
      <c r="C36" s="23"/>
      <c r="D36" s="1204" t="s">
        <v>581</v>
      </c>
      <c r="E36" s="1205"/>
      <c r="F36" s="1202"/>
      <c r="G36" s="49">
        <f t="shared" si="2"/>
        <v>6</v>
      </c>
      <c r="H36" s="378"/>
      <c r="I36" s="378"/>
      <c r="J36" s="49"/>
      <c r="K36" s="49">
        <v>2</v>
      </c>
      <c r="L36" s="378">
        <v>2</v>
      </c>
      <c r="M36" s="379">
        <v>2</v>
      </c>
      <c r="N36" s="1197"/>
    </row>
    <row r="37" spans="1:14" ht="15.75" customHeight="1">
      <c r="A37" s="1296"/>
      <c r="B37" s="1284"/>
      <c r="C37" s="23"/>
      <c r="D37" s="1204"/>
      <c r="E37" s="1205"/>
      <c r="F37" s="1202"/>
      <c r="G37" s="49"/>
      <c r="H37" s="378"/>
      <c r="I37" s="378"/>
      <c r="J37" s="49"/>
      <c r="K37" s="49"/>
      <c r="L37" s="378"/>
      <c r="M37" s="379"/>
      <c r="N37" s="1197"/>
    </row>
    <row r="38" spans="1:14" ht="15.75" customHeight="1">
      <c r="A38" s="1296"/>
      <c r="B38" s="1284"/>
      <c r="C38" s="23"/>
      <c r="D38" s="1204" t="s">
        <v>565</v>
      </c>
      <c r="E38" s="1205"/>
      <c r="F38" s="1202"/>
      <c r="G38" s="49">
        <f>SUM(H38:M38)</f>
        <v>2</v>
      </c>
      <c r="H38" s="378"/>
      <c r="I38" s="378"/>
      <c r="J38" s="49"/>
      <c r="K38" s="49"/>
      <c r="L38" s="378">
        <v>1</v>
      </c>
      <c r="M38" s="379">
        <v>1</v>
      </c>
      <c r="N38" s="1197"/>
    </row>
    <row r="39" spans="1:14" ht="15.75" customHeight="1" thickBot="1">
      <c r="A39" s="1296"/>
      <c r="B39" s="1285"/>
      <c r="C39" s="39"/>
      <c r="D39" s="1209" t="s">
        <v>706</v>
      </c>
      <c r="E39" s="1210"/>
      <c r="F39" s="1203"/>
      <c r="G39" s="50">
        <f>SUM(H39:M39)</f>
        <v>24</v>
      </c>
      <c r="H39" s="380">
        <f aca="true" t="shared" si="4" ref="H39:M39">SUM(H32:H38)</f>
        <v>0</v>
      </c>
      <c r="I39" s="380">
        <f t="shared" si="4"/>
        <v>2</v>
      </c>
      <c r="J39" s="50">
        <f t="shared" si="4"/>
        <v>2</v>
      </c>
      <c r="K39" s="50">
        <f t="shared" si="4"/>
        <v>4</v>
      </c>
      <c r="L39" s="380">
        <f t="shared" si="4"/>
        <v>8</v>
      </c>
      <c r="M39" s="380">
        <f t="shared" si="4"/>
        <v>8</v>
      </c>
      <c r="N39" s="1283"/>
    </row>
    <row r="40" spans="1:14" ht="15.75" customHeight="1" thickBot="1">
      <c r="A40" s="1296"/>
      <c r="B40" s="656" t="s">
        <v>582</v>
      </c>
      <c r="C40" s="23"/>
      <c r="D40" s="1260" t="s">
        <v>583</v>
      </c>
      <c r="E40" s="1261"/>
      <c r="F40" s="165"/>
      <c r="G40" s="19">
        <f>SUM(H40:M40)</f>
        <v>8</v>
      </c>
      <c r="H40" s="373"/>
      <c r="I40" s="373"/>
      <c r="J40" s="19"/>
      <c r="K40" s="19"/>
      <c r="L40" s="373">
        <v>4</v>
      </c>
      <c r="M40" s="374">
        <v>4</v>
      </c>
      <c r="N40" s="227" t="s">
        <v>584</v>
      </c>
    </row>
    <row r="41" spans="1:14" ht="15.75" customHeight="1">
      <c r="A41" s="1296"/>
      <c r="B41" s="1298" t="s">
        <v>566</v>
      </c>
      <c r="C41" s="648"/>
      <c r="D41" s="1258" t="s">
        <v>585</v>
      </c>
      <c r="E41" s="1259"/>
      <c r="F41" s="660"/>
      <c r="G41" s="661">
        <v>8</v>
      </c>
      <c r="H41" s="662">
        <v>4</v>
      </c>
      <c r="I41" s="662">
        <v>4</v>
      </c>
      <c r="J41" s="661"/>
      <c r="K41" s="661"/>
      <c r="L41" s="663"/>
      <c r="M41" s="664"/>
      <c r="N41" s="1301"/>
    </row>
    <row r="42" spans="1:14" ht="15.75" customHeight="1">
      <c r="A42" s="1296"/>
      <c r="B42" s="1299"/>
      <c r="C42" s="23"/>
      <c r="D42" s="1195" t="s">
        <v>586</v>
      </c>
      <c r="E42" s="1196"/>
      <c r="F42" s="51"/>
      <c r="G42" s="52">
        <v>6</v>
      </c>
      <c r="H42" s="592">
        <v>3</v>
      </c>
      <c r="I42" s="592">
        <v>3</v>
      </c>
      <c r="J42" s="52"/>
      <c r="K42" s="52"/>
      <c r="L42" s="381"/>
      <c r="M42" s="665"/>
      <c r="N42" s="1301"/>
    </row>
    <row r="43" spans="1:14" ht="15.75" customHeight="1">
      <c r="A43" s="1296"/>
      <c r="B43" s="1299"/>
      <c r="C43" s="31">
        <f>F56</f>
        <v>118</v>
      </c>
      <c r="D43" s="1195" t="s">
        <v>587</v>
      </c>
      <c r="E43" s="1196"/>
      <c r="F43" s="1202">
        <f>G56</f>
        <v>94</v>
      </c>
      <c r="G43" s="52">
        <v>8</v>
      </c>
      <c r="H43" s="592"/>
      <c r="I43" s="592"/>
      <c r="J43" s="52">
        <v>4</v>
      </c>
      <c r="K43" s="52">
        <v>4</v>
      </c>
      <c r="L43" s="381"/>
      <c r="M43" s="666"/>
      <c r="N43" s="1301"/>
    </row>
    <row r="44" spans="1:14" ht="15.75" customHeight="1">
      <c r="A44" s="1296"/>
      <c r="B44" s="1299"/>
      <c r="C44" s="31"/>
      <c r="D44" s="1195" t="s">
        <v>588</v>
      </c>
      <c r="E44" s="1196"/>
      <c r="F44" s="1202"/>
      <c r="G44" s="52">
        <v>8</v>
      </c>
      <c r="H44" s="592"/>
      <c r="I44" s="592"/>
      <c r="J44" s="52">
        <v>4</v>
      </c>
      <c r="K44" s="52">
        <v>4</v>
      </c>
      <c r="L44" s="381"/>
      <c r="M44" s="666"/>
      <c r="N44" s="1301"/>
    </row>
    <row r="45" spans="1:14" ht="15.75" customHeight="1">
      <c r="A45" s="1296"/>
      <c r="B45" s="1299"/>
      <c r="C45" s="34">
        <f>F56/F57</f>
        <v>0.6145833333333334</v>
      </c>
      <c r="D45" s="1195" t="s">
        <v>589</v>
      </c>
      <c r="E45" s="1196"/>
      <c r="F45" s="1202"/>
      <c r="G45" s="52">
        <v>6</v>
      </c>
      <c r="H45" s="592"/>
      <c r="I45" s="592"/>
      <c r="J45" s="52">
        <v>3</v>
      </c>
      <c r="K45" s="52">
        <v>3</v>
      </c>
      <c r="L45" s="381"/>
      <c r="M45" s="665"/>
      <c r="N45" s="1301"/>
    </row>
    <row r="46" spans="1:14" ht="15.75" customHeight="1">
      <c r="A46" s="1296"/>
      <c r="B46" s="1299"/>
      <c r="C46" s="23"/>
      <c r="D46" s="1195" t="s">
        <v>590</v>
      </c>
      <c r="E46" s="1196"/>
      <c r="F46" s="1202"/>
      <c r="G46" s="52">
        <v>8</v>
      </c>
      <c r="H46" s="592"/>
      <c r="I46" s="592"/>
      <c r="J46" s="52"/>
      <c r="K46" s="52"/>
      <c r="L46" s="381">
        <v>4</v>
      </c>
      <c r="M46" s="665">
        <v>4</v>
      </c>
      <c r="N46" s="1301"/>
    </row>
    <row r="47" spans="1:14" ht="15.75" customHeight="1">
      <c r="A47" s="1296"/>
      <c r="B47" s="1299"/>
      <c r="C47" s="23"/>
      <c r="D47" s="1195" t="s">
        <v>591</v>
      </c>
      <c r="E47" s="1196"/>
      <c r="F47" s="1202"/>
      <c r="G47" s="52">
        <v>6</v>
      </c>
      <c r="H47" s="592"/>
      <c r="I47" s="592"/>
      <c r="J47" s="52"/>
      <c r="K47" s="52"/>
      <c r="L47" s="381">
        <v>3</v>
      </c>
      <c r="M47" s="665">
        <v>3</v>
      </c>
      <c r="N47" s="1301"/>
    </row>
    <row r="48" spans="1:14" ht="15.75" customHeight="1">
      <c r="A48" s="1296"/>
      <c r="B48" s="1299"/>
      <c r="C48" s="23"/>
      <c r="D48" s="1195" t="s">
        <v>592</v>
      </c>
      <c r="E48" s="1196"/>
      <c r="F48" s="1202"/>
      <c r="G48" s="52">
        <v>6</v>
      </c>
      <c r="H48" s="592">
        <v>3</v>
      </c>
      <c r="I48" s="592">
        <v>3</v>
      </c>
      <c r="J48" s="52"/>
      <c r="K48" s="52"/>
      <c r="L48" s="381"/>
      <c r="M48" s="665"/>
      <c r="N48" s="1301"/>
    </row>
    <row r="49" spans="1:14" ht="15.75" customHeight="1">
      <c r="A49" s="1296"/>
      <c r="B49" s="1299"/>
      <c r="C49" s="23"/>
      <c r="D49" s="1195" t="s">
        <v>593</v>
      </c>
      <c r="E49" s="1196"/>
      <c r="F49" s="1202"/>
      <c r="G49" s="52">
        <v>6</v>
      </c>
      <c r="H49" s="592"/>
      <c r="I49" s="592"/>
      <c r="J49" s="52">
        <v>3</v>
      </c>
      <c r="K49" s="53">
        <v>3</v>
      </c>
      <c r="L49" s="382"/>
      <c r="M49" s="667"/>
      <c r="N49" s="1301"/>
    </row>
    <row r="50" spans="1:14" ht="15.75" customHeight="1">
      <c r="A50" s="1296"/>
      <c r="B50" s="1299"/>
      <c r="C50" s="23"/>
      <c r="D50" s="1262" t="s">
        <v>594</v>
      </c>
      <c r="E50" s="1263"/>
      <c r="F50" s="1202"/>
      <c r="G50" s="52">
        <v>6</v>
      </c>
      <c r="H50" s="592">
        <v>3</v>
      </c>
      <c r="I50" s="592">
        <v>3</v>
      </c>
      <c r="J50" s="52"/>
      <c r="K50" s="53"/>
      <c r="L50" s="382"/>
      <c r="M50" s="667"/>
      <c r="N50" s="1301"/>
    </row>
    <row r="51" spans="1:14" ht="15.75" customHeight="1">
      <c r="A51" s="1296"/>
      <c r="B51" s="1299"/>
      <c r="C51" s="23"/>
      <c r="D51" s="1195" t="s">
        <v>595</v>
      </c>
      <c r="E51" s="1196"/>
      <c r="F51" s="1202"/>
      <c r="G51" s="52">
        <v>6</v>
      </c>
      <c r="H51" s="592"/>
      <c r="I51" s="592"/>
      <c r="J51" s="52"/>
      <c r="K51" s="53"/>
      <c r="L51" s="382">
        <v>3</v>
      </c>
      <c r="M51" s="667">
        <v>3</v>
      </c>
      <c r="N51" s="1301"/>
    </row>
    <row r="52" spans="1:14" ht="15.75" customHeight="1">
      <c r="A52" s="1296"/>
      <c r="B52" s="1299"/>
      <c r="C52" s="23"/>
      <c r="D52" s="1195" t="s">
        <v>596</v>
      </c>
      <c r="E52" s="1196"/>
      <c r="F52" s="1202"/>
      <c r="G52" s="52">
        <v>6</v>
      </c>
      <c r="H52" s="592"/>
      <c r="I52" s="592"/>
      <c r="J52" s="52"/>
      <c r="K52" s="52"/>
      <c r="L52" s="381">
        <v>3</v>
      </c>
      <c r="M52" s="665">
        <v>3</v>
      </c>
      <c r="N52" s="1301"/>
    </row>
    <row r="53" spans="1:14" ht="15.75" customHeight="1">
      <c r="A53" s="1296"/>
      <c r="B53" s="1299"/>
      <c r="C53" s="23"/>
      <c r="D53" s="1195" t="s">
        <v>597</v>
      </c>
      <c r="E53" s="1196"/>
      <c r="F53" s="1202"/>
      <c r="G53" s="22">
        <v>6</v>
      </c>
      <c r="H53" s="371"/>
      <c r="I53" s="371"/>
      <c r="J53" s="54"/>
      <c r="K53" s="22"/>
      <c r="L53" s="371">
        <v>3</v>
      </c>
      <c r="M53" s="668">
        <v>3</v>
      </c>
      <c r="N53" s="1301"/>
    </row>
    <row r="54" spans="1:14" ht="15.75" customHeight="1">
      <c r="A54" s="1296"/>
      <c r="B54" s="1299"/>
      <c r="C54" s="23"/>
      <c r="D54" s="1204"/>
      <c r="E54" s="1205"/>
      <c r="F54" s="1202"/>
      <c r="G54" s="22">
        <f aca="true" t="shared" si="5" ref="G54:G61">SUM(H54:M54)</f>
        <v>0</v>
      </c>
      <c r="H54" s="371"/>
      <c r="I54" s="371"/>
      <c r="J54" s="54"/>
      <c r="K54" s="22"/>
      <c r="L54" s="371"/>
      <c r="M54" s="668"/>
      <c r="N54" s="1301"/>
    </row>
    <row r="55" spans="1:14" ht="15.75" customHeight="1">
      <c r="A55" s="1296"/>
      <c r="B55" s="1299"/>
      <c r="C55" s="23"/>
      <c r="D55" s="1204"/>
      <c r="E55" s="1205"/>
      <c r="F55" s="1303"/>
      <c r="G55" s="22">
        <f t="shared" si="5"/>
        <v>0</v>
      </c>
      <c r="H55" s="371"/>
      <c r="I55" s="371"/>
      <c r="J55" s="54"/>
      <c r="K55" s="22"/>
      <c r="L55" s="371"/>
      <c r="M55" s="668"/>
      <c r="N55" s="1301"/>
    </row>
    <row r="56" spans="1:14" ht="15.75" customHeight="1" thickBot="1">
      <c r="A56" s="1297"/>
      <c r="B56" s="1300"/>
      <c r="C56" s="39"/>
      <c r="D56" s="1209" t="s">
        <v>567</v>
      </c>
      <c r="E56" s="1210"/>
      <c r="F56" s="669">
        <f>SUM(F32:F43)</f>
        <v>118</v>
      </c>
      <c r="G56" s="448">
        <f t="shared" si="5"/>
        <v>94</v>
      </c>
      <c r="H56" s="670">
        <f aca="true" t="shared" si="6" ref="H56:M56">SUM(H40:H55)</f>
        <v>13</v>
      </c>
      <c r="I56" s="670">
        <f t="shared" si="6"/>
        <v>13</v>
      </c>
      <c r="J56" s="671">
        <f t="shared" si="6"/>
        <v>14</v>
      </c>
      <c r="K56" s="671">
        <f t="shared" si="6"/>
        <v>14</v>
      </c>
      <c r="L56" s="670">
        <f t="shared" si="6"/>
        <v>20</v>
      </c>
      <c r="M56" s="647">
        <f t="shared" si="6"/>
        <v>20</v>
      </c>
      <c r="N56" s="1302"/>
    </row>
    <row r="57" spans="1:14" ht="21" customHeight="1">
      <c r="A57" s="1264" t="s">
        <v>568</v>
      </c>
      <c r="B57" s="1265"/>
      <c r="C57" s="1265"/>
      <c r="D57" s="1265"/>
      <c r="E57" s="1266"/>
      <c r="F57" s="657">
        <f>G57</f>
        <v>192</v>
      </c>
      <c r="G57" s="658">
        <f t="shared" si="5"/>
        <v>192</v>
      </c>
      <c r="H57" s="659">
        <f aca="true" t="shared" si="7" ref="H57:M57">H24+H39+H31+H56</f>
        <v>32</v>
      </c>
      <c r="I57" s="659">
        <f t="shared" si="7"/>
        <v>32</v>
      </c>
      <c r="J57" s="658">
        <f t="shared" si="7"/>
        <v>32</v>
      </c>
      <c r="K57" s="658">
        <f t="shared" si="7"/>
        <v>32</v>
      </c>
      <c r="L57" s="659">
        <f t="shared" si="7"/>
        <v>32</v>
      </c>
      <c r="M57" s="659">
        <f t="shared" si="7"/>
        <v>32</v>
      </c>
      <c r="N57" s="55" t="s">
        <v>569</v>
      </c>
    </row>
    <row r="58" spans="1:14" ht="15.75" customHeight="1">
      <c r="A58" s="1271" t="s">
        <v>742</v>
      </c>
      <c r="B58" s="1206" t="s">
        <v>570</v>
      </c>
      <c r="C58" s="1276">
        <f>G60</f>
        <v>18</v>
      </c>
      <c r="D58" s="1279" t="s">
        <v>571</v>
      </c>
      <c r="E58" s="1280"/>
      <c r="F58" s="1288">
        <f>G60</f>
        <v>18</v>
      </c>
      <c r="G58" s="49">
        <f t="shared" si="5"/>
        <v>6</v>
      </c>
      <c r="H58" s="593">
        <v>1</v>
      </c>
      <c r="I58" s="378">
        <v>1</v>
      </c>
      <c r="J58" s="49">
        <v>1</v>
      </c>
      <c r="K58" s="49">
        <v>1</v>
      </c>
      <c r="L58" s="378">
        <v>1</v>
      </c>
      <c r="M58" s="379">
        <v>1</v>
      </c>
      <c r="N58" s="1290" t="s">
        <v>572</v>
      </c>
    </row>
    <row r="59" spans="1:14" ht="15.75" customHeight="1">
      <c r="A59" s="1272"/>
      <c r="B59" s="1274"/>
      <c r="C59" s="1277"/>
      <c r="D59" s="1267" t="s">
        <v>706</v>
      </c>
      <c r="E59" s="1268"/>
      <c r="F59" s="1289"/>
      <c r="G59" s="22">
        <f t="shared" si="5"/>
        <v>12</v>
      </c>
      <c r="H59" s="594">
        <v>2</v>
      </c>
      <c r="I59" s="371">
        <v>2</v>
      </c>
      <c r="J59" s="22">
        <v>2</v>
      </c>
      <c r="K59" s="22">
        <v>2</v>
      </c>
      <c r="L59" s="371">
        <v>2</v>
      </c>
      <c r="M59" s="372">
        <v>2</v>
      </c>
      <c r="N59" s="1290"/>
    </row>
    <row r="60" spans="1:14" ht="15.75" customHeight="1" thickBot="1">
      <c r="A60" s="1273"/>
      <c r="B60" s="1275"/>
      <c r="C60" s="1278"/>
      <c r="D60" s="1269" t="s">
        <v>573</v>
      </c>
      <c r="E60" s="1270"/>
      <c r="F60" s="1278"/>
      <c r="G60" s="50">
        <f t="shared" si="5"/>
        <v>18</v>
      </c>
      <c r="H60" s="380">
        <f aca="true" t="shared" si="8" ref="H60:M60">SUM(H58:H59)</f>
        <v>3</v>
      </c>
      <c r="I60" s="380">
        <f t="shared" si="8"/>
        <v>3</v>
      </c>
      <c r="J60" s="50">
        <f t="shared" si="8"/>
        <v>3</v>
      </c>
      <c r="K60" s="50">
        <f t="shared" si="8"/>
        <v>3</v>
      </c>
      <c r="L60" s="380">
        <f t="shared" si="8"/>
        <v>3</v>
      </c>
      <c r="M60" s="383">
        <f t="shared" si="8"/>
        <v>3</v>
      </c>
      <c r="N60" s="1291"/>
    </row>
    <row r="61" spans="1:14" ht="15.75" customHeight="1" thickBot="1">
      <c r="A61" s="1292" t="s">
        <v>574</v>
      </c>
      <c r="B61" s="1293"/>
      <c r="C61" s="1293"/>
      <c r="D61" s="1293"/>
      <c r="E61" s="1294"/>
      <c r="F61" s="56"/>
      <c r="G61" s="57">
        <f t="shared" si="5"/>
        <v>210</v>
      </c>
      <c r="H61" s="384">
        <f aca="true" t="shared" si="9" ref="H61:M61">H24+H31+H39+H56+H60</f>
        <v>35</v>
      </c>
      <c r="I61" s="384">
        <f t="shared" si="9"/>
        <v>35</v>
      </c>
      <c r="J61" s="57">
        <f t="shared" si="9"/>
        <v>35</v>
      </c>
      <c r="K61" s="57">
        <f t="shared" si="9"/>
        <v>35</v>
      </c>
      <c r="L61" s="384">
        <f t="shared" si="9"/>
        <v>35</v>
      </c>
      <c r="M61" s="384">
        <f t="shared" si="9"/>
        <v>35</v>
      </c>
      <c r="N61" s="58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78">
    <mergeCell ref="F58:F60"/>
    <mergeCell ref="N58:N60"/>
    <mergeCell ref="A61:E61"/>
    <mergeCell ref="A32:A56"/>
    <mergeCell ref="B41:B56"/>
    <mergeCell ref="N41:N56"/>
    <mergeCell ref="F43:F55"/>
    <mergeCell ref="D36:E36"/>
    <mergeCell ref="D43:E43"/>
    <mergeCell ref="D37:E37"/>
    <mergeCell ref="A1:N1"/>
    <mergeCell ref="D45:E45"/>
    <mergeCell ref="D42:E42"/>
    <mergeCell ref="D48:E48"/>
    <mergeCell ref="N32:N39"/>
    <mergeCell ref="D35:E35"/>
    <mergeCell ref="B32:B39"/>
    <mergeCell ref="D32:E32"/>
    <mergeCell ref="D39:E39"/>
    <mergeCell ref="D38:E38"/>
    <mergeCell ref="A57:E57"/>
    <mergeCell ref="D59:E59"/>
    <mergeCell ref="D56:E56"/>
    <mergeCell ref="D60:E60"/>
    <mergeCell ref="A58:A60"/>
    <mergeCell ref="B58:B60"/>
    <mergeCell ref="C58:C60"/>
    <mergeCell ref="D58:E58"/>
    <mergeCell ref="D33:E33"/>
    <mergeCell ref="D41:E41"/>
    <mergeCell ref="D40:E40"/>
    <mergeCell ref="D55:E55"/>
    <mergeCell ref="D54:E54"/>
    <mergeCell ref="D53:E53"/>
    <mergeCell ref="D52:E52"/>
    <mergeCell ref="D51:E51"/>
    <mergeCell ref="D50:E50"/>
    <mergeCell ref="D47:E47"/>
    <mergeCell ref="D26:E26"/>
    <mergeCell ref="B7:B24"/>
    <mergeCell ref="D21:D22"/>
    <mergeCell ref="D10:D12"/>
    <mergeCell ref="H4:M4"/>
    <mergeCell ref="L5:M5"/>
    <mergeCell ref="H5:I5"/>
    <mergeCell ref="J5:K5"/>
    <mergeCell ref="D6:E6"/>
    <mergeCell ref="D4:G5"/>
    <mergeCell ref="N4:N5"/>
    <mergeCell ref="A7:A31"/>
    <mergeCell ref="D13:D15"/>
    <mergeCell ref="F19:F20"/>
    <mergeCell ref="A4:C5"/>
    <mergeCell ref="A6:B6"/>
    <mergeCell ref="F13:F15"/>
    <mergeCell ref="D23:E23"/>
    <mergeCell ref="F16:F18"/>
    <mergeCell ref="B25:B31"/>
    <mergeCell ref="D31:E31"/>
    <mergeCell ref="D24:E24"/>
    <mergeCell ref="D29:E29"/>
    <mergeCell ref="D30:E30"/>
    <mergeCell ref="A2:N2"/>
    <mergeCell ref="D25:E25"/>
    <mergeCell ref="D27:E27"/>
    <mergeCell ref="D28:E28"/>
    <mergeCell ref="F10:F12"/>
    <mergeCell ref="A3:N3"/>
    <mergeCell ref="D46:E46"/>
    <mergeCell ref="D49:E49"/>
    <mergeCell ref="D44:E44"/>
    <mergeCell ref="N7:N9"/>
    <mergeCell ref="N25:N30"/>
    <mergeCell ref="F25:F31"/>
    <mergeCell ref="F32:F39"/>
    <mergeCell ref="D34:E34"/>
    <mergeCell ref="D16:D18"/>
    <mergeCell ref="D19:D20"/>
  </mergeCells>
  <printOptions horizontalCentered="1"/>
  <pageMargins left="0.3937007874015748" right="0.3937007874015748" top="0.24" bottom="0.3937007874015748" header="0.21" footer="0.16"/>
  <pageSetup fitToHeight="1" fitToWidth="1" horizontalDpi="600" verticalDpi="600" orientation="portrait" paperSize="9" scale="81" r:id="rId1"/>
  <headerFooter alignWithMargins="0">
    <oddHeader>&amp;L&amp;"標楷體,標準"&amp;13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61"/>
  <sheetViews>
    <sheetView zoomScale="85" zoomScaleNormal="85" zoomScaleSheetLayoutView="75" zoomScalePageLayoutView="0" workbookViewId="0" topLeftCell="A1">
      <selection activeCell="J15" sqref="J15"/>
    </sheetView>
  </sheetViews>
  <sheetFormatPr defaultColWidth="9.00390625" defaultRowHeight="16.5"/>
  <cols>
    <col min="1" max="1" width="6.625" style="59" customWidth="1"/>
    <col min="2" max="2" width="5.875" style="59" customWidth="1"/>
    <col min="3" max="3" width="7.625" style="59" customWidth="1"/>
    <col min="4" max="4" width="8.625" style="59" customWidth="1"/>
    <col min="5" max="5" width="17.125" style="60" customWidth="1"/>
    <col min="6" max="6" width="4.875" style="59" customWidth="1"/>
    <col min="7" max="9" width="4.625" style="59" customWidth="1"/>
    <col min="10" max="10" width="4.875" style="59" customWidth="1"/>
    <col min="11" max="13" width="4.625" style="59" customWidth="1"/>
    <col min="14" max="14" width="19.125" style="59" customWidth="1"/>
    <col min="15" max="15" width="2.50390625" style="14" customWidth="1"/>
    <col min="16" max="16384" width="9.00390625" style="14" customWidth="1"/>
  </cols>
  <sheetData>
    <row r="1" spans="1:14" ht="27.75">
      <c r="A1" s="1281" t="s">
        <v>769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ht="25.5" customHeight="1">
      <c r="A2" s="1346" t="s">
        <v>857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</row>
    <row r="3" spans="1:14" ht="25.5" customHeight="1">
      <c r="A3" s="1345" t="s">
        <v>854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</row>
    <row r="4" spans="1:14" ht="25.5" customHeight="1" thickBot="1">
      <c r="A4" s="1345" t="s">
        <v>770</v>
      </c>
      <c r="B4" s="1345"/>
      <c r="C4" s="1345"/>
      <c r="D4" s="1345"/>
      <c r="E4" s="1345"/>
      <c r="F4" s="1345"/>
      <c r="G4" s="1345"/>
      <c r="H4" s="1345"/>
      <c r="I4" s="1345"/>
      <c r="J4" s="1345"/>
      <c r="K4" s="1345"/>
      <c r="L4" s="1345"/>
      <c r="M4" s="1345"/>
      <c r="N4" s="1345"/>
    </row>
    <row r="5" spans="1:14" ht="15.75" customHeight="1">
      <c r="A5" s="1336" t="s">
        <v>771</v>
      </c>
      <c r="B5" s="1330"/>
      <c r="C5" s="1330"/>
      <c r="D5" s="1329" t="s">
        <v>772</v>
      </c>
      <c r="E5" s="1338"/>
      <c r="F5" s="1338"/>
      <c r="G5" s="1338"/>
      <c r="H5" s="1329" t="s">
        <v>773</v>
      </c>
      <c r="I5" s="1330"/>
      <c r="J5" s="1330"/>
      <c r="K5" s="1330"/>
      <c r="L5" s="1330"/>
      <c r="M5" s="1330"/>
      <c r="N5" s="1331" t="s">
        <v>774</v>
      </c>
    </row>
    <row r="6" spans="1:14" ht="15.75" customHeight="1">
      <c r="A6" s="1337"/>
      <c r="B6" s="1328"/>
      <c r="C6" s="1328"/>
      <c r="D6" s="1335"/>
      <c r="E6" s="1335"/>
      <c r="F6" s="1335"/>
      <c r="G6" s="1335"/>
      <c r="H6" s="1333" t="s">
        <v>775</v>
      </c>
      <c r="I6" s="1334"/>
      <c r="J6" s="1324" t="s">
        <v>776</v>
      </c>
      <c r="K6" s="1325"/>
      <c r="L6" s="1333" t="s">
        <v>777</v>
      </c>
      <c r="M6" s="1334"/>
      <c r="N6" s="1332"/>
    </row>
    <row r="7" spans="1:14" ht="15.75" customHeight="1">
      <c r="A7" s="1319" t="s">
        <v>778</v>
      </c>
      <c r="B7" s="1328"/>
      <c r="C7" s="16" t="s">
        <v>779</v>
      </c>
      <c r="D7" s="1304" t="s">
        <v>780</v>
      </c>
      <c r="E7" s="1335"/>
      <c r="F7" s="440"/>
      <c r="G7" s="16" t="s">
        <v>781</v>
      </c>
      <c r="H7" s="382" t="s">
        <v>782</v>
      </c>
      <c r="I7" s="382" t="s">
        <v>783</v>
      </c>
      <c r="J7" s="16" t="s">
        <v>782</v>
      </c>
      <c r="K7" s="16" t="s">
        <v>783</v>
      </c>
      <c r="L7" s="382" t="s">
        <v>782</v>
      </c>
      <c r="M7" s="382" t="s">
        <v>783</v>
      </c>
      <c r="N7" s="442"/>
    </row>
    <row r="8" spans="1:14" ht="15.75" customHeight="1">
      <c r="A8" s="1339" t="s">
        <v>784</v>
      </c>
      <c r="B8" s="1304" t="s">
        <v>785</v>
      </c>
      <c r="C8" s="22"/>
      <c r="D8" s="20" t="s">
        <v>786</v>
      </c>
      <c r="E8" s="21" t="s">
        <v>787</v>
      </c>
      <c r="F8" s="16">
        <f>G8</f>
        <v>12</v>
      </c>
      <c r="G8" s="22">
        <f aca="true" t="shared" si="0" ref="G8:G24">H8+I8+J8+K8+L8+M8</f>
        <v>12</v>
      </c>
      <c r="H8" s="371">
        <v>3</v>
      </c>
      <c r="I8" s="371">
        <v>3</v>
      </c>
      <c r="J8" s="22">
        <v>3</v>
      </c>
      <c r="K8" s="22">
        <v>3</v>
      </c>
      <c r="L8" s="371"/>
      <c r="M8" s="371"/>
      <c r="N8" s="1317"/>
    </row>
    <row r="9" spans="1:14" ht="15.75" customHeight="1">
      <c r="A9" s="1340"/>
      <c r="B9" s="1328"/>
      <c r="C9" s="440"/>
      <c r="D9" s="20" t="s">
        <v>788</v>
      </c>
      <c r="E9" s="21" t="s">
        <v>789</v>
      </c>
      <c r="F9" s="16">
        <f>G9</f>
        <v>8</v>
      </c>
      <c r="G9" s="22">
        <f t="shared" si="0"/>
        <v>8</v>
      </c>
      <c r="H9" s="371">
        <v>2</v>
      </c>
      <c r="I9" s="371">
        <v>2</v>
      </c>
      <c r="J9" s="22">
        <v>2</v>
      </c>
      <c r="K9" s="22">
        <v>2</v>
      </c>
      <c r="L9" s="371"/>
      <c r="M9" s="371"/>
      <c r="N9" s="1317"/>
    </row>
    <row r="10" spans="1:14" ht="15.75" customHeight="1">
      <c r="A10" s="1340"/>
      <c r="B10" s="1328"/>
      <c r="C10" s="440"/>
      <c r="D10" s="20" t="s">
        <v>790</v>
      </c>
      <c r="E10" s="21" t="s">
        <v>791</v>
      </c>
      <c r="F10" s="16">
        <f>G10</f>
        <v>6</v>
      </c>
      <c r="G10" s="22">
        <f t="shared" si="0"/>
        <v>6</v>
      </c>
      <c r="H10" s="371">
        <v>2</v>
      </c>
      <c r="I10" s="371">
        <v>2</v>
      </c>
      <c r="J10" s="22">
        <v>2</v>
      </c>
      <c r="K10" s="22"/>
      <c r="L10" s="371"/>
      <c r="M10" s="371"/>
      <c r="N10" s="1317"/>
    </row>
    <row r="11" spans="1:14" ht="15.75" customHeight="1">
      <c r="A11" s="1340"/>
      <c r="B11" s="1328"/>
      <c r="C11" s="440"/>
      <c r="D11" s="1304" t="s">
        <v>23</v>
      </c>
      <c r="E11" s="21" t="s">
        <v>792</v>
      </c>
      <c r="F11" s="1304">
        <f>SUM(G11:G13)</f>
        <v>4</v>
      </c>
      <c r="G11" s="22">
        <f t="shared" si="0"/>
        <v>2</v>
      </c>
      <c r="H11" s="371">
        <v>1</v>
      </c>
      <c r="I11" s="371">
        <v>1</v>
      </c>
      <c r="J11" s="22"/>
      <c r="K11" s="22"/>
      <c r="L11" s="371"/>
      <c r="M11" s="371"/>
      <c r="N11" s="443" t="s">
        <v>793</v>
      </c>
    </row>
    <row r="12" spans="1:14" ht="15.75" customHeight="1">
      <c r="A12" s="1340"/>
      <c r="B12" s="1328"/>
      <c r="C12" s="440"/>
      <c r="D12" s="1328"/>
      <c r="E12" s="21" t="s">
        <v>794</v>
      </c>
      <c r="F12" s="1304"/>
      <c r="G12" s="22">
        <f t="shared" si="0"/>
        <v>1</v>
      </c>
      <c r="H12" s="371"/>
      <c r="I12" s="371"/>
      <c r="J12" s="22">
        <v>1</v>
      </c>
      <c r="K12" s="22"/>
      <c r="L12" s="371"/>
      <c r="M12" s="371"/>
      <c r="N12" s="443" t="s">
        <v>795</v>
      </c>
    </row>
    <row r="13" spans="1:14" ht="15.75" customHeight="1">
      <c r="A13" s="1340"/>
      <c r="B13" s="1328"/>
      <c r="C13" s="586"/>
      <c r="D13" s="1328"/>
      <c r="E13" s="21" t="s">
        <v>796</v>
      </c>
      <c r="F13" s="1304"/>
      <c r="G13" s="22">
        <f t="shared" si="0"/>
        <v>1</v>
      </c>
      <c r="H13" s="371"/>
      <c r="I13" s="371"/>
      <c r="J13" s="22"/>
      <c r="K13" s="22">
        <v>1</v>
      </c>
      <c r="L13" s="371"/>
      <c r="M13" s="371"/>
      <c r="N13" s="443"/>
    </row>
    <row r="14" spans="1:14" ht="15.75" customHeight="1">
      <c r="A14" s="1340"/>
      <c r="B14" s="1328"/>
      <c r="C14" s="586">
        <f>F25</f>
        <v>56</v>
      </c>
      <c r="D14" s="1304" t="s">
        <v>797</v>
      </c>
      <c r="E14" s="21" t="s">
        <v>798</v>
      </c>
      <c r="F14" s="1304">
        <f>SUM(G14:G16)</f>
        <v>6</v>
      </c>
      <c r="G14" s="22">
        <f t="shared" si="0"/>
        <v>2</v>
      </c>
      <c r="H14" s="371"/>
      <c r="I14" s="371"/>
      <c r="J14" s="22">
        <v>2</v>
      </c>
      <c r="K14" s="22"/>
      <c r="L14" s="371"/>
      <c r="M14" s="371"/>
      <c r="N14" s="444" t="s">
        <v>799</v>
      </c>
    </row>
    <row r="15" spans="1:14" ht="15.75" customHeight="1">
      <c r="A15" s="1340"/>
      <c r="B15" s="1328"/>
      <c r="C15" s="587">
        <f>F25/F57</f>
        <v>0.2916666666666667</v>
      </c>
      <c r="D15" s="1328"/>
      <c r="E15" s="21" t="s">
        <v>800</v>
      </c>
      <c r="F15" s="1304"/>
      <c r="G15" s="22">
        <f t="shared" si="0"/>
        <v>2</v>
      </c>
      <c r="H15" s="371"/>
      <c r="I15" s="371"/>
      <c r="J15" s="22"/>
      <c r="K15" s="22">
        <v>2</v>
      </c>
      <c r="L15" s="371"/>
      <c r="M15" s="371"/>
      <c r="N15" s="444"/>
    </row>
    <row r="16" spans="1:14" ht="15.75" customHeight="1">
      <c r="A16" s="1340"/>
      <c r="B16" s="1328"/>
      <c r="C16" s="440"/>
      <c r="D16" s="1328"/>
      <c r="E16" s="21" t="s">
        <v>801</v>
      </c>
      <c r="F16" s="1304"/>
      <c r="G16" s="22">
        <f t="shared" si="0"/>
        <v>2</v>
      </c>
      <c r="H16" s="371"/>
      <c r="I16" s="371"/>
      <c r="J16" s="22"/>
      <c r="K16" s="22"/>
      <c r="L16" s="371">
        <v>1</v>
      </c>
      <c r="M16" s="371">
        <v>1</v>
      </c>
      <c r="N16" s="444"/>
    </row>
    <row r="17" spans="1:14" ht="15.75" customHeight="1">
      <c r="A17" s="1340"/>
      <c r="B17" s="1328"/>
      <c r="C17" s="440"/>
      <c r="D17" s="1304" t="s">
        <v>802</v>
      </c>
      <c r="E17" s="21" t="s">
        <v>803</v>
      </c>
      <c r="F17" s="1304">
        <f>SUM(G17:G19)</f>
        <v>4</v>
      </c>
      <c r="G17" s="22">
        <f t="shared" si="0"/>
        <v>2</v>
      </c>
      <c r="H17" s="371">
        <v>1</v>
      </c>
      <c r="I17" s="371">
        <v>1</v>
      </c>
      <c r="J17" s="22"/>
      <c r="K17" s="22"/>
      <c r="L17" s="371"/>
      <c r="M17" s="371"/>
      <c r="N17" s="444"/>
    </row>
    <row r="18" spans="1:14" ht="15.75" customHeight="1">
      <c r="A18" s="1340"/>
      <c r="B18" s="1328"/>
      <c r="C18" s="440"/>
      <c r="D18" s="1304"/>
      <c r="E18" s="21" t="s">
        <v>804</v>
      </c>
      <c r="F18" s="1304"/>
      <c r="G18" s="22">
        <f t="shared" si="0"/>
        <v>2</v>
      </c>
      <c r="H18" s="371"/>
      <c r="I18" s="371"/>
      <c r="J18" s="22">
        <v>1</v>
      </c>
      <c r="K18" s="22">
        <v>1</v>
      </c>
      <c r="L18" s="371"/>
      <c r="M18" s="371"/>
      <c r="N18" s="444"/>
    </row>
    <row r="19" spans="1:14" ht="15.75" customHeight="1">
      <c r="A19" s="1340"/>
      <c r="B19" s="1328"/>
      <c r="C19" s="440"/>
      <c r="D19" s="1328"/>
      <c r="E19" s="21" t="s">
        <v>805</v>
      </c>
      <c r="F19" s="1304"/>
      <c r="G19" s="22">
        <f t="shared" si="0"/>
        <v>0</v>
      </c>
      <c r="H19" s="371"/>
      <c r="I19" s="371"/>
      <c r="J19" s="22"/>
      <c r="K19" s="22"/>
      <c r="L19" s="371"/>
      <c r="M19" s="371"/>
      <c r="N19" s="444"/>
    </row>
    <row r="20" spans="1:14" ht="15.75" customHeight="1">
      <c r="A20" s="1340"/>
      <c r="B20" s="1328"/>
      <c r="C20" s="440"/>
      <c r="D20" s="1304" t="s">
        <v>806</v>
      </c>
      <c r="E20" s="21" t="s">
        <v>807</v>
      </c>
      <c r="F20" s="1304">
        <f>SUM(G20:G21)</f>
        <v>4</v>
      </c>
      <c r="G20" s="22">
        <f t="shared" si="0"/>
        <v>2</v>
      </c>
      <c r="H20" s="371">
        <v>2</v>
      </c>
      <c r="I20" s="371"/>
      <c r="J20" s="22"/>
      <c r="K20" s="22"/>
      <c r="L20" s="371"/>
      <c r="M20" s="371"/>
      <c r="N20" s="444" t="s">
        <v>808</v>
      </c>
    </row>
    <row r="21" spans="1:14" ht="15.75" customHeight="1">
      <c r="A21" s="1340"/>
      <c r="B21" s="1328"/>
      <c r="C21" s="440"/>
      <c r="D21" s="1304"/>
      <c r="E21" s="21" t="s">
        <v>809</v>
      </c>
      <c r="F21" s="1307"/>
      <c r="G21" s="22">
        <f t="shared" si="0"/>
        <v>2</v>
      </c>
      <c r="H21" s="371">
        <v>1</v>
      </c>
      <c r="I21" s="371">
        <v>1</v>
      </c>
      <c r="J21" s="22"/>
      <c r="K21" s="22"/>
      <c r="L21" s="371"/>
      <c r="M21" s="371"/>
      <c r="N21" s="444"/>
    </row>
    <row r="22" spans="1:14" ht="15.75" customHeight="1">
      <c r="A22" s="1340"/>
      <c r="B22" s="1328"/>
      <c r="C22" s="440"/>
      <c r="D22" s="1304" t="s">
        <v>810</v>
      </c>
      <c r="E22" s="21" t="s">
        <v>811</v>
      </c>
      <c r="F22" s="16">
        <f>G22</f>
        <v>4</v>
      </c>
      <c r="G22" s="22">
        <f t="shared" si="0"/>
        <v>4</v>
      </c>
      <c r="H22" s="371">
        <v>2</v>
      </c>
      <c r="I22" s="371">
        <v>2</v>
      </c>
      <c r="J22" s="22"/>
      <c r="K22" s="22"/>
      <c r="L22" s="371"/>
      <c r="M22" s="371"/>
      <c r="N22" s="444"/>
    </row>
    <row r="23" spans="1:14" ht="15.75" customHeight="1">
      <c r="A23" s="1340"/>
      <c r="B23" s="1328"/>
      <c r="C23" s="440"/>
      <c r="D23" s="1304"/>
      <c r="E23" s="21" t="s">
        <v>812</v>
      </c>
      <c r="F23" s="37">
        <f>G23</f>
        <v>4</v>
      </c>
      <c r="G23" s="22">
        <f t="shared" si="0"/>
        <v>4</v>
      </c>
      <c r="H23" s="371">
        <v>1</v>
      </c>
      <c r="I23" s="371">
        <v>1</v>
      </c>
      <c r="J23" s="22">
        <v>1</v>
      </c>
      <c r="K23" s="22">
        <v>1</v>
      </c>
      <c r="L23" s="371"/>
      <c r="M23" s="371"/>
      <c r="N23" s="444"/>
    </row>
    <row r="24" spans="1:14" ht="15.75" customHeight="1">
      <c r="A24" s="1340"/>
      <c r="B24" s="1328"/>
      <c r="C24" s="440"/>
      <c r="D24" s="1347" t="s">
        <v>813</v>
      </c>
      <c r="E24" s="1307"/>
      <c r="F24" s="16">
        <f>G24</f>
        <v>4</v>
      </c>
      <c r="G24" s="22">
        <f t="shared" si="0"/>
        <v>4</v>
      </c>
      <c r="H24" s="371">
        <v>1</v>
      </c>
      <c r="I24" s="371">
        <v>1</v>
      </c>
      <c r="J24" s="22">
        <v>1</v>
      </c>
      <c r="K24" s="22">
        <v>1</v>
      </c>
      <c r="L24" s="371"/>
      <c r="M24" s="371"/>
      <c r="N24" s="444"/>
    </row>
    <row r="25" spans="1:14" ht="15.75" customHeight="1">
      <c r="A25" s="1340"/>
      <c r="B25" s="1328"/>
      <c r="C25" s="440"/>
      <c r="D25" s="1304" t="s">
        <v>814</v>
      </c>
      <c r="E25" s="1335"/>
      <c r="F25" s="440">
        <f>SUM(F8:F24)</f>
        <v>56</v>
      </c>
      <c r="G25" s="47">
        <f>SUM(H25:M25)</f>
        <v>56</v>
      </c>
      <c r="H25" s="377">
        <f aca="true" t="shared" si="1" ref="H25:M25">SUM(H8:H24)</f>
        <v>16</v>
      </c>
      <c r="I25" s="377">
        <f t="shared" si="1"/>
        <v>14</v>
      </c>
      <c r="J25" s="47">
        <f t="shared" si="1"/>
        <v>13</v>
      </c>
      <c r="K25" s="47">
        <f t="shared" si="1"/>
        <v>11</v>
      </c>
      <c r="L25" s="377">
        <f t="shared" si="1"/>
        <v>1</v>
      </c>
      <c r="M25" s="377">
        <f t="shared" si="1"/>
        <v>1</v>
      </c>
      <c r="N25" s="443"/>
    </row>
    <row r="26" spans="1:14" ht="15.75" customHeight="1">
      <c r="A26" s="1340"/>
      <c r="B26" s="1324" t="s">
        <v>815</v>
      </c>
      <c r="C26" s="440"/>
      <c r="D26" s="1326" t="s">
        <v>659</v>
      </c>
      <c r="E26" s="1327"/>
      <c r="F26" s="1307">
        <f>G32</f>
        <v>18</v>
      </c>
      <c r="G26" s="41">
        <v>3</v>
      </c>
      <c r="H26" s="590">
        <v>3</v>
      </c>
      <c r="I26" s="591"/>
      <c r="J26" s="42"/>
      <c r="K26" s="42"/>
      <c r="L26" s="591"/>
      <c r="M26" s="591"/>
      <c r="N26" s="1317"/>
    </row>
    <row r="27" spans="1:14" ht="15.75" customHeight="1">
      <c r="A27" s="1340"/>
      <c r="B27" s="1324"/>
      <c r="C27" s="440"/>
      <c r="D27" s="1326" t="s">
        <v>660</v>
      </c>
      <c r="E27" s="1327"/>
      <c r="F27" s="1307"/>
      <c r="G27" s="41">
        <v>3</v>
      </c>
      <c r="H27" s="591"/>
      <c r="I27" s="590">
        <v>3</v>
      </c>
      <c r="J27" s="42"/>
      <c r="K27" s="42"/>
      <c r="L27" s="591"/>
      <c r="M27" s="591"/>
      <c r="N27" s="1317"/>
    </row>
    <row r="28" spans="1:14" ht="15.75" customHeight="1">
      <c r="A28" s="1340"/>
      <c r="B28" s="1325"/>
      <c r="C28" s="22"/>
      <c r="D28" s="1326" t="s">
        <v>661</v>
      </c>
      <c r="E28" s="1327"/>
      <c r="F28" s="1307"/>
      <c r="G28" s="41">
        <v>3</v>
      </c>
      <c r="H28" s="591"/>
      <c r="I28" s="591"/>
      <c r="J28" s="41">
        <v>3</v>
      </c>
      <c r="K28" s="42"/>
      <c r="L28" s="591"/>
      <c r="M28" s="591"/>
      <c r="N28" s="1318"/>
    </row>
    <row r="29" spans="1:14" ht="15.75" customHeight="1">
      <c r="A29" s="1340"/>
      <c r="B29" s="1325"/>
      <c r="C29" s="588">
        <f>F26</f>
        <v>18</v>
      </c>
      <c r="D29" s="1326" t="s">
        <v>662</v>
      </c>
      <c r="E29" s="1327"/>
      <c r="F29" s="1307"/>
      <c r="G29" s="41">
        <v>3</v>
      </c>
      <c r="H29" s="591"/>
      <c r="I29" s="591"/>
      <c r="J29" s="42"/>
      <c r="K29" s="41"/>
      <c r="L29" s="591">
        <v>3</v>
      </c>
      <c r="M29" s="591"/>
      <c r="N29" s="1318"/>
    </row>
    <row r="30" spans="1:14" ht="15.75" customHeight="1">
      <c r="A30" s="1340"/>
      <c r="B30" s="1325"/>
      <c r="C30" s="589">
        <f>F26/F57</f>
        <v>0.09375</v>
      </c>
      <c r="D30" s="1326" t="s">
        <v>663</v>
      </c>
      <c r="E30" s="1327"/>
      <c r="F30" s="1307"/>
      <c r="G30" s="41">
        <v>3</v>
      </c>
      <c r="H30" s="591"/>
      <c r="I30" s="591"/>
      <c r="J30" s="42"/>
      <c r="K30" s="42">
        <v>3</v>
      </c>
      <c r="L30" s="590"/>
      <c r="M30" s="591"/>
      <c r="N30" s="1318"/>
    </row>
    <row r="31" spans="1:14" ht="15.75" customHeight="1">
      <c r="A31" s="1340"/>
      <c r="B31" s="1325"/>
      <c r="C31" s="22"/>
      <c r="D31" s="1326" t="s">
        <v>664</v>
      </c>
      <c r="E31" s="1327"/>
      <c r="F31" s="1307"/>
      <c r="G31" s="41">
        <v>3</v>
      </c>
      <c r="H31" s="591"/>
      <c r="I31" s="591"/>
      <c r="J31" s="42"/>
      <c r="K31" s="42"/>
      <c r="L31" s="590"/>
      <c r="M31" s="591">
        <v>3</v>
      </c>
      <c r="N31" s="1318"/>
    </row>
    <row r="32" spans="1:14" ht="15.75" customHeight="1">
      <c r="A32" s="1340"/>
      <c r="B32" s="1325"/>
      <c r="C32" s="22"/>
      <c r="D32" s="1304" t="s">
        <v>816</v>
      </c>
      <c r="E32" s="1304"/>
      <c r="F32" s="1307"/>
      <c r="G32" s="47">
        <f aca="true" t="shared" si="2" ref="G32:G37">SUM(H32:M32)</f>
        <v>18</v>
      </c>
      <c r="H32" s="377">
        <f aca="true" t="shared" si="3" ref="H32:M32">SUM(H26:H31)</f>
        <v>3</v>
      </c>
      <c r="I32" s="377">
        <f t="shared" si="3"/>
        <v>3</v>
      </c>
      <c r="J32" s="47">
        <f t="shared" si="3"/>
        <v>3</v>
      </c>
      <c r="K32" s="47">
        <f t="shared" si="3"/>
        <v>3</v>
      </c>
      <c r="L32" s="377">
        <f t="shared" si="3"/>
        <v>3</v>
      </c>
      <c r="M32" s="377">
        <f t="shared" si="3"/>
        <v>3</v>
      </c>
      <c r="N32" s="443"/>
    </row>
    <row r="33" spans="1:14" ht="15.75" customHeight="1">
      <c r="A33" s="1319" t="s">
        <v>817</v>
      </c>
      <c r="B33" s="1320" t="s">
        <v>818</v>
      </c>
      <c r="C33" s="440"/>
      <c r="D33" s="1311" t="s">
        <v>819</v>
      </c>
      <c r="E33" s="1311"/>
      <c r="F33" s="1307">
        <f>G40</f>
        <v>22</v>
      </c>
      <c r="G33" s="22">
        <f t="shared" si="2"/>
        <v>2</v>
      </c>
      <c r="H33" s="371"/>
      <c r="I33" s="371">
        <v>2</v>
      </c>
      <c r="J33" s="22"/>
      <c r="K33" s="22"/>
      <c r="L33" s="371"/>
      <c r="M33" s="371"/>
      <c r="N33" s="1321" t="s">
        <v>820</v>
      </c>
    </row>
    <row r="34" spans="1:14" ht="15.75" customHeight="1">
      <c r="A34" s="1319"/>
      <c r="B34" s="1320"/>
      <c r="C34" s="440"/>
      <c r="D34" s="1311" t="s">
        <v>821</v>
      </c>
      <c r="E34" s="1311"/>
      <c r="F34" s="1307"/>
      <c r="G34" s="22">
        <f t="shared" si="2"/>
        <v>8</v>
      </c>
      <c r="H34" s="371"/>
      <c r="I34" s="371"/>
      <c r="J34" s="22">
        <v>2</v>
      </c>
      <c r="K34" s="22">
        <v>2</v>
      </c>
      <c r="L34" s="371">
        <v>2</v>
      </c>
      <c r="M34" s="371">
        <v>2</v>
      </c>
      <c r="N34" s="1321"/>
    </row>
    <row r="35" spans="1:14" ht="15.75" customHeight="1">
      <c r="A35" s="1319"/>
      <c r="B35" s="1320"/>
      <c r="C35" s="440"/>
      <c r="D35" s="1311" t="s">
        <v>822</v>
      </c>
      <c r="E35" s="1311"/>
      <c r="F35" s="1307"/>
      <c r="G35" s="22">
        <f t="shared" si="2"/>
        <v>2</v>
      </c>
      <c r="H35" s="371"/>
      <c r="I35" s="371"/>
      <c r="J35" s="22"/>
      <c r="K35" s="22"/>
      <c r="L35" s="371">
        <v>1</v>
      </c>
      <c r="M35" s="371">
        <v>1</v>
      </c>
      <c r="N35" s="1321"/>
    </row>
    <row r="36" spans="1:14" ht="15.75" customHeight="1">
      <c r="A36" s="1319"/>
      <c r="B36" s="1320"/>
      <c r="C36" s="440"/>
      <c r="D36" s="1311" t="s">
        <v>823</v>
      </c>
      <c r="E36" s="1311"/>
      <c r="F36" s="1307"/>
      <c r="G36" s="22">
        <f t="shared" si="2"/>
        <v>2</v>
      </c>
      <c r="H36" s="371"/>
      <c r="I36" s="371"/>
      <c r="J36" s="22"/>
      <c r="K36" s="22"/>
      <c r="L36" s="619">
        <v>1</v>
      </c>
      <c r="M36" s="619">
        <v>1</v>
      </c>
      <c r="N36" s="1321"/>
    </row>
    <row r="37" spans="1:14" ht="15.75" customHeight="1">
      <c r="A37" s="1319"/>
      <c r="B37" s="1320"/>
      <c r="C37" s="440"/>
      <c r="D37" s="1311" t="s">
        <v>824</v>
      </c>
      <c r="E37" s="1311"/>
      <c r="F37" s="1307"/>
      <c r="G37" s="22">
        <f t="shared" si="2"/>
        <v>6</v>
      </c>
      <c r="H37" s="371"/>
      <c r="I37" s="371"/>
      <c r="J37" s="22"/>
      <c r="K37" s="22">
        <v>2</v>
      </c>
      <c r="L37" s="371">
        <v>2</v>
      </c>
      <c r="M37" s="371">
        <v>2</v>
      </c>
      <c r="N37" s="1321"/>
    </row>
    <row r="38" spans="1:14" ht="15.75" customHeight="1">
      <c r="A38" s="1319"/>
      <c r="B38" s="1320"/>
      <c r="C38" s="440"/>
      <c r="D38" s="1311"/>
      <c r="E38" s="1311"/>
      <c r="F38" s="1307"/>
      <c r="G38" s="22"/>
      <c r="H38" s="371"/>
      <c r="I38" s="371"/>
      <c r="J38" s="22"/>
      <c r="K38" s="22"/>
      <c r="L38" s="371"/>
      <c r="M38" s="371"/>
      <c r="N38" s="1321"/>
    </row>
    <row r="39" spans="1:14" ht="15.75" customHeight="1">
      <c r="A39" s="1319"/>
      <c r="B39" s="1320"/>
      <c r="C39" s="440"/>
      <c r="D39" s="1311" t="s">
        <v>825</v>
      </c>
      <c r="E39" s="1311"/>
      <c r="F39" s="1307"/>
      <c r="G39" s="22">
        <f>SUM(H39:M39)</f>
        <v>2</v>
      </c>
      <c r="H39" s="371"/>
      <c r="I39" s="371"/>
      <c r="J39" s="22"/>
      <c r="K39" s="22"/>
      <c r="L39" s="371">
        <v>1</v>
      </c>
      <c r="M39" s="371">
        <v>1</v>
      </c>
      <c r="N39" s="1321"/>
    </row>
    <row r="40" spans="1:14" ht="15.75" customHeight="1">
      <c r="A40" s="1319"/>
      <c r="B40" s="1320"/>
      <c r="C40" s="440"/>
      <c r="D40" s="1307" t="s">
        <v>816</v>
      </c>
      <c r="E40" s="1307"/>
      <c r="F40" s="1307"/>
      <c r="G40" s="22">
        <f>SUM(H40:M40)</f>
        <v>22</v>
      </c>
      <c r="H40" s="371">
        <f aca="true" t="shared" si="4" ref="H40:M40">SUM(H33:H39)</f>
        <v>0</v>
      </c>
      <c r="I40" s="371">
        <f t="shared" si="4"/>
        <v>2</v>
      </c>
      <c r="J40" s="22">
        <f t="shared" si="4"/>
        <v>2</v>
      </c>
      <c r="K40" s="22">
        <f t="shared" si="4"/>
        <v>4</v>
      </c>
      <c r="L40" s="371">
        <f t="shared" si="4"/>
        <v>7</v>
      </c>
      <c r="M40" s="371">
        <f t="shared" si="4"/>
        <v>7</v>
      </c>
      <c r="N40" s="1321"/>
    </row>
    <row r="41" spans="1:14" ht="15.75" customHeight="1">
      <c r="A41" s="1319"/>
      <c r="B41" s="441" t="s">
        <v>826</v>
      </c>
      <c r="C41" s="440"/>
      <c r="D41" s="1326" t="s">
        <v>827</v>
      </c>
      <c r="E41" s="1326"/>
      <c r="F41" s="1276">
        <f>G56</f>
        <v>96</v>
      </c>
      <c r="G41" s="22">
        <f>SUM(H41:M41)</f>
        <v>8</v>
      </c>
      <c r="H41" s="371"/>
      <c r="I41" s="371"/>
      <c r="J41" s="22"/>
      <c r="K41" s="22"/>
      <c r="L41" s="371">
        <v>4</v>
      </c>
      <c r="M41" s="371">
        <v>4</v>
      </c>
      <c r="N41" s="445" t="s">
        <v>828</v>
      </c>
    </row>
    <row r="42" spans="1:14" ht="15.75" customHeight="1">
      <c r="A42" s="1319"/>
      <c r="B42" s="1320" t="s">
        <v>829</v>
      </c>
      <c r="C42" s="440"/>
      <c r="D42" s="1326" t="s">
        <v>830</v>
      </c>
      <c r="E42" s="1326"/>
      <c r="F42" s="752"/>
      <c r="G42" s="22">
        <f aca="true" t="shared" si="5" ref="G42:G55">SUM(H42:M42)</f>
        <v>8</v>
      </c>
      <c r="H42" s="592">
        <v>4</v>
      </c>
      <c r="I42" s="592">
        <v>4</v>
      </c>
      <c r="J42" s="52"/>
      <c r="K42" s="52"/>
      <c r="L42" s="592"/>
      <c r="M42" s="592"/>
      <c r="N42" s="1323"/>
    </row>
    <row r="43" spans="1:14" ht="15.75" customHeight="1">
      <c r="A43" s="1319"/>
      <c r="B43" s="1322"/>
      <c r="C43" s="440"/>
      <c r="D43" s="1326" t="s">
        <v>831</v>
      </c>
      <c r="E43" s="1326"/>
      <c r="F43" s="752"/>
      <c r="G43" s="22">
        <f t="shared" si="5"/>
        <v>6</v>
      </c>
      <c r="H43" s="592">
        <v>3</v>
      </c>
      <c r="I43" s="592">
        <v>3</v>
      </c>
      <c r="J43" s="52"/>
      <c r="K43" s="52"/>
      <c r="L43" s="592"/>
      <c r="M43" s="592"/>
      <c r="N43" s="1323"/>
    </row>
    <row r="44" spans="1:14" ht="15.75" customHeight="1">
      <c r="A44" s="1319"/>
      <c r="B44" s="1322"/>
      <c r="C44" s="586">
        <f>F56</f>
        <v>118</v>
      </c>
      <c r="D44" s="1326" t="s">
        <v>832</v>
      </c>
      <c r="E44" s="1326"/>
      <c r="F44" s="752"/>
      <c r="G44" s="22">
        <f t="shared" si="5"/>
        <v>8</v>
      </c>
      <c r="H44" s="592"/>
      <c r="I44" s="592"/>
      <c r="J44" s="52"/>
      <c r="K44" s="52"/>
      <c r="L44" s="620">
        <v>4</v>
      </c>
      <c r="M44" s="621">
        <v>4</v>
      </c>
      <c r="N44" s="1323"/>
    </row>
    <row r="45" spans="1:14" ht="15.75" customHeight="1">
      <c r="A45" s="1319"/>
      <c r="B45" s="1322"/>
      <c r="C45" s="586"/>
      <c r="D45" s="1326" t="s">
        <v>833</v>
      </c>
      <c r="E45" s="1326"/>
      <c r="F45" s="752"/>
      <c r="G45" s="22">
        <f t="shared" si="5"/>
        <v>8</v>
      </c>
      <c r="H45" s="592"/>
      <c r="I45" s="592"/>
      <c r="J45" s="52">
        <v>4</v>
      </c>
      <c r="K45" s="52">
        <v>4</v>
      </c>
      <c r="L45" s="592"/>
      <c r="M45" s="622"/>
      <c r="N45" s="1323"/>
    </row>
    <row r="46" spans="1:14" ht="15.75" customHeight="1">
      <c r="A46" s="1319"/>
      <c r="B46" s="1322"/>
      <c r="C46" s="587">
        <f>F56/F57</f>
        <v>0.6145833333333334</v>
      </c>
      <c r="D46" s="1326" t="s">
        <v>834</v>
      </c>
      <c r="E46" s="1326"/>
      <c r="F46" s="752"/>
      <c r="G46" s="22">
        <f t="shared" si="5"/>
        <v>6</v>
      </c>
      <c r="H46" s="592"/>
      <c r="I46" s="592"/>
      <c r="J46" s="52">
        <v>3</v>
      </c>
      <c r="K46" s="52">
        <v>3</v>
      </c>
      <c r="L46" s="592"/>
      <c r="M46" s="592"/>
      <c r="N46" s="1323"/>
    </row>
    <row r="47" spans="1:14" ht="15.75" customHeight="1">
      <c r="A47" s="1319"/>
      <c r="B47" s="1322"/>
      <c r="C47" s="440"/>
      <c r="D47" s="1326" t="s">
        <v>835</v>
      </c>
      <c r="E47" s="1326"/>
      <c r="F47" s="752"/>
      <c r="G47" s="22">
        <f t="shared" si="5"/>
        <v>8</v>
      </c>
      <c r="H47" s="592"/>
      <c r="I47" s="592"/>
      <c r="J47" s="52"/>
      <c r="K47" s="52"/>
      <c r="L47" s="592">
        <v>4</v>
      </c>
      <c r="M47" s="592">
        <v>4</v>
      </c>
      <c r="N47" s="1323"/>
    </row>
    <row r="48" spans="1:14" ht="15.75" customHeight="1">
      <c r="A48" s="1319"/>
      <c r="B48" s="1322"/>
      <c r="C48" s="440"/>
      <c r="D48" s="1326" t="s">
        <v>836</v>
      </c>
      <c r="E48" s="1326"/>
      <c r="F48" s="752"/>
      <c r="G48" s="22">
        <f t="shared" si="5"/>
        <v>6</v>
      </c>
      <c r="H48" s="592"/>
      <c r="I48" s="592"/>
      <c r="J48" s="52"/>
      <c r="K48" s="52"/>
      <c r="L48" s="592">
        <v>3</v>
      </c>
      <c r="M48" s="592">
        <v>3</v>
      </c>
      <c r="N48" s="1323"/>
    </row>
    <row r="49" spans="1:14" ht="15.75" customHeight="1">
      <c r="A49" s="1319"/>
      <c r="B49" s="1322"/>
      <c r="C49" s="440"/>
      <c r="D49" s="1326" t="s">
        <v>837</v>
      </c>
      <c r="E49" s="1326"/>
      <c r="F49" s="752"/>
      <c r="G49" s="22">
        <f t="shared" si="5"/>
        <v>6</v>
      </c>
      <c r="H49" s="592"/>
      <c r="I49" s="592"/>
      <c r="J49" s="52">
        <v>3</v>
      </c>
      <c r="K49" s="52">
        <v>3</v>
      </c>
      <c r="L49" s="592"/>
      <c r="M49" s="592"/>
      <c r="N49" s="1323"/>
    </row>
    <row r="50" spans="1:14" ht="15.75" customHeight="1">
      <c r="A50" s="1319"/>
      <c r="B50" s="1322"/>
      <c r="C50" s="440"/>
      <c r="D50" s="1326" t="s">
        <v>838</v>
      </c>
      <c r="E50" s="1326"/>
      <c r="F50" s="752"/>
      <c r="G50" s="22">
        <f t="shared" si="5"/>
        <v>8</v>
      </c>
      <c r="H50" s="592"/>
      <c r="I50" s="592"/>
      <c r="J50" s="52">
        <v>4</v>
      </c>
      <c r="K50" s="53">
        <v>4</v>
      </c>
      <c r="L50" s="623"/>
      <c r="M50" s="623"/>
      <c r="N50" s="1323"/>
    </row>
    <row r="51" spans="1:14" ht="15.75" customHeight="1">
      <c r="A51" s="1319"/>
      <c r="B51" s="1322"/>
      <c r="C51" s="440"/>
      <c r="D51" s="1344" t="s">
        <v>839</v>
      </c>
      <c r="E51" s="1344"/>
      <c r="F51" s="752"/>
      <c r="G51" s="22">
        <f t="shared" si="5"/>
        <v>6</v>
      </c>
      <c r="H51" s="592">
        <v>3</v>
      </c>
      <c r="I51" s="592">
        <v>3</v>
      </c>
      <c r="J51" s="52"/>
      <c r="K51" s="53"/>
      <c r="L51" s="623"/>
      <c r="M51" s="623"/>
      <c r="N51" s="1323"/>
    </row>
    <row r="52" spans="1:14" ht="15.75" customHeight="1">
      <c r="A52" s="1319"/>
      <c r="B52" s="1322"/>
      <c r="C52" s="440"/>
      <c r="D52" s="1326" t="s">
        <v>840</v>
      </c>
      <c r="E52" s="1326"/>
      <c r="F52" s="752"/>
      <c r="G52" s="22">
        <f t="shared" si="5"/>
        <v>6</v>
      </c>
      <c r="H52" s="592"/>
      <c r="I52" s="592"/>
      <c r="J52" s="52"/>
      <c r="K52" s="53"/>
      <c r="L52" s="623">
        <v>3</v>
      </c>
      <c r="M52" s="623">
        <v>3</v>
      </c>
      <c r="N52" s="1323"/>
    </row>
    <row r="53" spans="1:14" ht="15.75" customHeight="1">
      <c r="A53" s="1319"/>
      <c r="B53" s="1322"/>
      <c r="C53" s="440"/>
      <c r="D53" s="1326" t="s">
        <v>841</v>
      </c>
      <c r="E53" s="1326"/>
      <c r="F53" s="752"/>
      <c r="G53" s="22">
        <f t="shared" si="5"/>
        <v>6</v>
      </c>
      <c r="H53" s="592"/>
      <c r="I53" s="592"/>
      <c r="J53" s="52"/>
      <c r="K53" s="52"/>
      <c r="L53" s="592">
        <v>3</v>
      </c>
      <c r="M53" s="592">
        <v>3</v>
      </c>
      <c r="N53" s="1323"/>
    </row>
    <row r="54" spans="1:14" ht="15.75" customHeight="1">
      <c r="A54" s="1319"/>
      <c r="B54" s="1322"/>
      <c r="C54" s="440"/>
      <c r="D54" s="1311" t="s">
        <v>842</v>
      </c>
      <c r="E54" s="1311"/>
      <c r="F54" s="752"/>
      <c r="G54" s="22">
        <f t="shared" si="5"/>
        <v>3</v>
      </c>
      <c r="H54" s="371">
        <v>3</v>
      </c>
      <c r="I54" s="371"/>
      <c r="J54" s="54"/>
      <c r="K54" s="22"/>
      <c r="L54" s="371"/>
      <c r="M54" s="371"/>
      <c r="N54" s="1323"/>
    </row>
    <row r="55" spans="1:14" ht="15.75" customHeight="1">
      <c r="A55" s="1319"/>
      <c r="B55" s="1322"/>
      <c r="C55" s="440"/>
      <c r="D55" s="1311" t="s">
        <v>843</v>
      </c>
      <c r="E55" s="1311"/>
      <c r="F55" s="759"/>
      <c r="G55" s="22">
        <f t="shared" si="5"/>
        <v>3</v>
      </c>
      <c r="H55" s="371"/>
      <c r="I55" s="371">
        <v>3</v>
      </c>
      <c r="J55" s="54"/>
      <c r="K55" s="22"/>
      <c r="L55" s="371"/>
      <c r="M55" s="371"/>
      <c r="N55" s="1323"/>
    </row>
    <row r="56" spans="1:14" ht="15.75" customHeight="1">
      <c r="A56" s="1319"/>
      <c r="B56" s="1322"/>
      <c r="C56" s="440"/>
      <c r="D56" s="1304" t="s">
        <v>844</v>
      </c>
      <c r="E56" s="1304"/>
      <c r="F56" s="440">
        <f>SUM(F33:F43)</f>
        <v>118</v>
      </c>
      <c r="G56" s="47">
        <f aca="true" t="shared" si="6" ref="G56:G61">SUM(H56:M56)</f>
        <v>96</v>
      </c>
      <c r="H56" s="377">
        <f aca="true" t="shared" si="7" ref="H56:M56">SUM(H41:H55)</f>
        <v>13</v>
      </c>
      <c r="I56" s="377">
        <f t="shared" si="7"/>
        <v>13</v>
      </c>
      <c r="J56" s="47">
        <f t="shared" si="7"/>
        <v>14</v>
      </c>
      <c r="K56" s="47">
        <f t="shared" si="7"/>
        <v>14</v>
      </c>
      <c r="L56" s="377">
        <f t="shared" si="7"/>
        <v>21</v>
      </c>
      <c r="M56" s="377">
        <f t="shared" si="7"/>
        <v>21</v>
      </c>
      <c r="N56" s="1323"/>
    </row>
    <row r="57" spans="1:14" ht="21" customHeight="1">
      <c r="A57" s="1319" t="s">
        <v>845</v>
      </c>
      <c r="B57" s="1341"/>
      <c r="C57" s="1341"/>
      <c r="D57" s="1341"/>
      <c r="E57" s="1341"/>
      <c r="F57" s="440">
        <f>G57</f>
        <v>192</v>
      </c>
      <c r="G57" s="47">
        <f t="shared" si="6"/>
        <v>192</v>
      </c>
      <c r="H57" s="377">
        <f aca="true" t="shared" si="8" ref="H57:M57">H25+H40+H32+H56</f>
        <v>32</v>
      </c>
      <c r="I57" s="377">
        <f t="shared" si="8"/>
        <v>32</v>
      </c>
      <c r="J57" s="47">
        <f t="shared" si="8"/>
        <v>32</v>
      </c>
      <c r="K57" s="47">
        <f t="shared" si="8"/>
        <v>32</v>
      </c>
      <c r="L57" s="377">
        <f t="shared" si="8"/>
        <v>32</v>
      </c>
      <c r="M57" s="377">
        <f t="shared" si="8"/>
        <v>32</v>
      </c>
      <c r="N57" s="446" t="s">
        <v>846</v>
      </c>
    </row>
    <row r="58" spans="1:14" ht="15.75" customHeight="1">
      <c r="A58" s="1342" t="s">
        <v>847</v>
      </c>
      <c r="B58" s="1304" t="s">
        <v>848</v>
      </c>
      <c r="C58" s="1307">
        <f>G60</f>
        <v>18</v>
      </c>
      <c r="D58" s="1315" t="s">
        <v>849</v>
      </c>
      <c r="E58" s="1306"/>
      <c r="F58" s="1309">
        <f>G60</f>
        <v>18</v>
      </c>
      <c r="G58" s="22">
        <f t="shared" si="6"/>
        <v>6</v>
      </c>
      <c r="H58" s="594">
        <v>1</v>
      </c>
      <c r="I58" s="371">
        <v>1</v>
      </c>
      <c r="J58" s="22">
        <v>1</v>
      </c>
      <c r="K58" s="22">
        <v>1</v>
      </c>
      <c r="L58" s="371">
        <v>1</v>
      </c>
      <c r="M58" s="371">
        <v>1</v>
      </c>
      <c r="N58" s="1310" t="s">
        <v>850</v>
      </c>
    </row>
    <row r="59" spans="1:14" ht="15.75" customHeight="1">
      <c r="A59" s="1337"/>
      <c r="B59" s="1305"/>
      <c r="C59" s="1277"/>
      <c r="D59" s="1316" t="s">
        <v>851</v>
      </c>
      <c r="E59" s="1306"/>
      <c r="F59" s="1308"/>
      <c r="G59" s="22">
        <f t="shared" si="6"/>
        <v>12</v>
      </c>
      <c r="H59" s="594">
        <v>2</v>
      </c>
      <c r="I59" s="371">
        <v>2</v>
      </c>
      <c r="J59" s="22">
        <v>2</v>
      </c>
      <c r="K59" s="22">
        <v>2</v>
      </c>
      <c r="L59" s="371">
        <v>2</v>
      </c>
      <c r="M59" s="371">
        <v>2</v>
      </c>
      <c r="N59" s="1310"/>
    </row>
    <row r="60" spans="1:14" ht="15.75" customHeight="1">
      <c r="A60" s="1343"/>
      <c r="B60" s="1306"/>
      <c r="C60" s="1308"/>
      <c r="D60" s="1311" t="s">
        <v>852</v>
      </c>
      <c r="E60" s="1312"/>
      <c r="F60" s="1308"/>
      <c r="G60" s="22">
        <f t="shared" si="6"/>
        <v>18</v>
      </c>
      <c r="H60" s="371">
        <f aca="true" t="shared" si="9" ref="H60:M60">SUM(H58:H59)</f>
        <v>3</v>
      </c>
      <c r="I60" s="371">
        <f t="shared" si="9"/>
        <v>3</v>
      </c>
      <c r="J60" s="22">
        <f t="shared" si="9"/>
        <v>3</v>
      </c>
      <c r="K60" s="22">
        <f t="shared" si="9"/>
        <v>3</v>
      </c>
      <c r="L60" s="371">
        <f t="shared" si="9"/>
        <v>3</v>
      </c>
      <c r="M60" s="371">
        <f t="shared" si="9"/>
        <v>3</v>
      </c>
      <c r="N60" s="1310"/>
    </row>
    <row r="61" spans="1:14" ht="15.75" customHeight="1" thickBot="1">
      <c r="A61" s="1313" t="s">
        <v>853</v>
      </c>
      <c r="B61" s="1314"/>
      <c r="C61" s="1314"/>
      <c r="D61" s="1314"/>
      <c r="E61" s="1314"/>
      <c r="F61" s="447"/>
      <c r="G61" s="448">
        <f t="shared" si="6"/>
        <v>210</v>
      </c>
      <c r="H61" s="606">
        <f aca="true" t="shared" si="10" ref="H61:M61">H25+H32+H40+H56+H60</f>
        <v>35</v>
      </c>
      <c r="I61" s="606">
        <f t="shared" si="10"/>
        <v>35</v>
      </c>
      <c r="J61" s="448">
        <f t="shared" si="10"/>
        <v>35</v>
      </c>
      <c r="K61" s="448">
        <f t="shared" si="10"/>
        <v>35</v>
      </c>
      <c r="L61" s="606">
        <f t="shared" si="10"/>
        <v>35</v>
      </c>
      <c r="M61" s="606">
        <f t="shared" si="10"/>
        <v>35</v>
      </c>
      <c r="N61" s="449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78">
    <mergeCell ref="A4:N4"/>
    <mergeCell ref="A2:N2"/>
    <mergeCell ref="D25:E25"/>
    <mergeCell ref="D27:E27"/>
    <mergeCell ref="D28:E28"/>
    <mergeCell ref="D52:E52"/>
    <mergeCell ref="A3:N3"/>
    <mergeCell ref="D24:E24"/>
    <mergeCell ref="D29:E29"/>
    <mergeCell ref="D30:E30"/>
    <mergeCell ref="A57:E57"/>
    <mergeCell ref="A58:A60"/>
    <mergeCell ref="D54:E54"/>
    <mergeCell ref="D55:E55"/>
    <mergeCell ref="D34:E34"/>
    <mergeCell ref="D33:E33"/>
    <mergeCell ref="D42:E42"/>
    <mergeCell ref="D53:E53"/>
    <mergeCell ref="D41:E41"/>
    <mergeCell ref="D51:E51"/>
    <mergeCell ref="D48:E48"/>
    <mergeCell ref="D47:E47"/>
    <mergeCell ref="D50:E50"/>
    <mergeCell ref="D45:E45"/>
    <mergeCell ref="D44:E44"/>
    <mergeCell ref="A1:N1"/>
    <mergeCell ref="D46:E46"/>
    <mergeCell ref="D43:E43"/>
    <mergeCell ref="D49:E49"/>
    <mergeCell ref="D35:E35"/>
    <mergeCell ref="D39:E39"/>
    <mergeCell ref="D38:E38"/>
    <mergeCell ref="D36:E36"/>
    <mergeCell ref="D37:E37"/>
    <mergeCell ref="A5:C6"/>
    <mergeCell ref="D5:G6"/>
    <mergeCell ref="A8:A32"/>
    <mergeCell ref="B8:B25"/>
    <mergeCell ref="D20:D21"/>
    <mergeCell ref="F20:F21"/>
    <mergeCell ref="H5:M5"/>
    <mergeCell ref="N5:N6"/>
    <mergeCell ref="H6:I6"/>
    <mergeCell ref="J6:K6"/>
    <mergeCell ref="L6:M6"/>
    <mergeCell ref="A7:B7"/>
    <mergeCell ref="D7:E7"/>
    <mergeCell ref="N8:N10"/>
    <mergeCell ref="D11:D13"/>
    <mergeCell ref="F11:F13"/>
    <mergeCell ref="D14:D16"/>
    <mergeCell ref="F14:F16"/>
    <mergeCell ref="D17:D19"/>
    <mergeCell ref="F17:F19"/>
    <mergeCell ref="D22:D23"/>
    <mergeCell ref="B26:B32"/>
    <mergeCell ref="F26:F32"/>
    <mergeCell ref="D31:E31"/>
    <mergeCell ref="D26:E26"/>
    <mergeCell ref="D32:E32"/>
    <mergeCell ref="N26:N31"/>
    <mergeCell ref="A33:A56"/>
    <mergeCell ref="B33:B40"/>
    <mergeCell ref="F33:F40"/>
    <mergeCell ref="N33:N40"/>
    <mergeCell ref="F41:F55"/>
    <mergeCell ref="B42:B56"/>
    <mergeCell ref="N42:N56"/>
    <mergeCell ref="D56:E56"/>
    <mergeCell ref="D40:E40"/>
    <mergeCell ref="B58:B60"/>
    <mergeCell ref="C58:C60"/>
    <mergeCell ref="F58:F60"/>
    <mergeCell ref="N58:N60"/>
    <mergeCell ref="D60:E60"/>
    <mergeCell ref="A61:E61"/>
    <mergeCell ref="D58:E58"/>
    <mergeCell ref="D59:E59"/>
  </mergeCells>
  <printOptions horizontalCentered="1"/>
  <pageMargins left="0.3937007874015748" right="0.3937007874015748" top="0.2362204724409449" bottom="0.3937007874015748" header="0.1968503937007874" footer="0.15748031496062992"/>
  <pageSetup fitToHeight="1" fitToWidth="1" horizontalDpi="600" verticalDpi="600" orientation="portrait" paperSize="9" scale="82" r:id="rId1"/>
  <headerFooter alignWithMargins="0">
    <oddHeader>&amp;L&amp;"標楷體,標準"&amp;13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85" zoomScaleNormal="85" zoomScaleSheetLayoutView="75" zoomScalePageLayoutView="0" workbookViewId="0" topLeftCell="A1">
      <pane xSplit="3" ySplit="6" topLeftCell="D25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H50" sqref="H50"/>
    </sheetView>
  </sheetViews>
  <sheetFormatPr defaultColWidth="9.00390625" defaultRowHeight="16.5"/>
  <cols>
    <col min="1" max="1" width="6.625" style="482" customWidth="1"/>
    <col min="2" max="2" width="5.875" style="482" customWidth="1"/>
    <col min="3" max="3" width="7.625" style="482" customWidth="1"/>
    <col min="4" max="4" width="8.625" style="482" customWidth="1"/>
    <col min="5" max="5" width="17.125" style="483" customWidth="1"/>
    <col min="6" max="6" width="4.875" style="482" customWidth="1"/>
    <col min="7" max="13" width="4.625" style="482" customWidth="1"/>
    <col min="14" max="14" width="19.125" style="482" customWidth="1"/>
    <col min="15" max="15" width="2.50390625" style="450" customWidth="1"/>
    <col min="16" max="16384" width="9.00390625" style="450" customWidth="1"/>
  </cols>
  <sheetData>
    <row r="1" spans="1:19" ht="27.75">
      <c r="A1" s="1375" t="s">
        <v>21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66"/>
      <c r="P1" s="166"/>
      <c r="Q1" s="166"/>
      <c r="R1" s="166"/>
      <c r="S1" s="166"/>
    </row>
    <row r="2" spans="1:14" ht="32.25" customHeight="1">
      <c r="A2" s="1381" t="s">
        <v>598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</row>
    <row r="3" spans="1:14" ht="22.5" customHeight="1" thickBot="1">
      <c r="A3" s="1395" t="s">
        <v>855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</row>
    <row r="4" spans="1:14" ht="15.75" customHeight="1">
      <c r="A4" s="1379" t="s">
        <v>44</v>
      </c>
      <c r="B4" s="1380"/>
      <c r="C4" s="1380"/>
      <c r="D4" s="1392" t="s">
        <v>45</v>
      </c>
      <c r="E4" s="1393"/>
      <c r="F4" s="1393"/>
      <c r="G4" s="1393"/>
      <c r="H4" s="1392" t="s">
        <v>46</v>
      </c>
      <c r="I4" s="1380"/>
      <c r="J4" s="1380"/>
      <c r="K4" s="1380"/>
      <c r="L4" s="1380"/>
      <c r="M4" s="1380"/>
      <c r="N4" s="1382" t="s">
        <v>47</v>
      </c>
    </row>
    <row r="5" spans="1:14" ht="15.75" customHeight="1">
      <c r="A5" s="1373"/>
      <c r="B5" s="1362"/>
      <c r="C5" s="1362"/>
      <c r="D5" s="1387"/>
      <c r="E5" s="1387"/>
      <c r="F5" s="1387"/>
      <c r="G5" s="1387"/>
      <c r="H5" s="1351" t="s">
        <v>48</v>
      </c>
      <c r="I5" s="1352"/>
      <c r="J5" s="1351" t="s">
        <v>49</v>
      </c>
      <c r="K5" s="1352"/>
      <c r="L5" s="1351" t="s">
        <v>50</v>
      </c>
      <c r="M5" s="1352"/>
      <c r="N5" s="1383"/>
    </row>
    <row r="6" spans="1:14" ht="15.75" customHeight="1">
      <c r="A6" s="1368" t="s">
        <v>51</v>
      </c>
      <c r="B6" s="1362"/>
      <c r="C6" s="453" t="s">
        <v>52</v>
      </c>
      <c r="D6" s="1348" t="s">
        <v>53</v>
      </c>
      <c r="E6" s="1387"/>
      <c r="F6" s="451"/>
      <c r="G6" s="453" t="s">
        <v>753</v>
      </c>
      <c r="H6" s="601" t="s">
        <v>54</v>
      </c>
      <c r="I6" s="601" t="s">
        <v>55</v>
      </c>
      <c r="J6" s="453" t="s">
        <v>54</v>
      </c>
      <c r="K6" s="453" t="s">
        <v>55</v>
      </c>
      <c r="L6" s="601" t="s">
        <v>54</v>
      </c>
      <c r="M6" s="601" t="s">
        <v>55</v>
      </c>
      <c r="N6" s="454"/>
    </row>
    <row r="7" spans="1:14" ht="15.75" customHeight="1">
      <c r="A7" s="1377" t="s">
        <v>56</v>
      </c>
      <c r="B7" s="1348" t="s">
        <v>57</v>
      </c>
      <c r="C7" s="455"/>
      <c r="D7" s="452" t="s">
        <v>58</v>
      </c>
      <c r="E7" s="456" t="s">
        <v>59</v>
      </c>
      <c r="F7" s="453">
        <f>G7</f>
        <v>12</v>
      </c>
      <c r="G7" s="457">
        <f aca="true" t="shared" si="0" ref="G7:G23">H7+I7+J7+K7+L7+M7</f>
        <v>12</v>
      </c>
      <c r="H7" s="476">
        <v>3</v>
      </c>
      <c r="I7" s="476">
        <v>3</v>
      </c>
      <c r="J7" s="457">
        <v>3</v>
      </c>
      <c r="K7" s="457">
        <v>3</v>
      </c>
      <c r="L7" s="476"/>
      <c r="M7" s="476"/>
      <c r="N7" s="1384"/>
    </row>
    <row r="8" spans="1:14" ht="15.75" customHeight="1">
      <c r="A8" s="1378"/>
      <c r="B8" s="1362"/>
      <c r="C8" s="459"/>
      <c r="D8" s="452" t="s">
        <v>60</v>
      </c>
      <c r="E8" s="456" t="s">
        <v>61</v>
      </c>
      <c r="F8" s="453">
        <f>G8</f>
        <v>8</v>
      </c>
      <c r="G8" s="457">
        <f t="shared" si="0"/>
        <v>8</v>
      </c>
      <c r="H8" s="476">
        <v>2</v>
      </c>
      <c r="I8" s="476">
        <v>2</v>
      </c>
      <c r="J8" s="457">
        <v>2</v>
      </c>
      <c r="K8" s="457">
        <v>2</v>
      </c>
      <c r="L8" s="476"/>
      <c r="M8" s="476"/>
      <c r="N8" s="1384"/>
    </row>
    <row r="9" spans="1:14" ht="15.75" customHeight="1">
      <c r="A9" s="1378"/>
      <c r="B9" s="1362"/>
      <c r="C9" s="459"/>
      <c r="D9" s="452" t="s">
        <v>62</v>
      </c>
      <c r="E9" s="456" t="s">
        <v>599</v>
      </c>
      <c r="F9" s="453">
        <f>G9</f>
        <v>6</v>
      </c>
      <c r="G9" s="457">
        <f t="shared" si="0"/>
        <v>6</v>
      </c>
      <c r="H9" s="476">
        <v>2</v>
      </c>
      <c r="I9" s="476">
        <v>2</v>
      </c>
      <c r="J9" s="457">
        <v>2</v>
      </c>
      <c r="K9" s="457"/>
      <c r="L9" s="476"/>
      <c r="M9" s="476"/>
      <c r="N9" s="1384"/>
    </row>
    <row r="10" spans="1:14" ht="15.75" customHeight="1">
      <c r="A10" s="1378"/>
      <c r="B10" s="1362"/>
      <c r="C10" s="459"/>
      <c r="D10" s="1348" t="s">
        <v>23</v>
      </c>
      <c r="E10" s="456" t="s">
        <v>63</v>
      </c>
      <c r="F10" s="1348">
        <f>SUM(G10:G12)</f>
        <v>4</v>
      </c>
      <c r="G10" s="457">
        <f t="shared" si="0"/>
        <v>2</v>
      </c>
      <c r="H10" s="476">
        <v>1</v>
      </c>
      <c r="I10" s="476">
        <v>1</v>
      </c>
      <c r="J10" s="457"/>
      <c r="K10" s="457"/>
      <c r="L10" s="476"/>
      <c r="M10" s="476"/>
      <c r="N10" s="460" t="s">
        <v>64</v>
      </c>
    </row>
    <row r="11" spans="1:14" ht="15.75" customHeight="1">
      <c r="A11" s="1378"/>
      <c r="B11" s="1362"/>
      <c r="C11" s="459"/>
      <c r="D11" s="1362"/>
      <c r="E11" s="456" t="s">
        <v>65</v>
      </c>
      <c r="F11" s="1348"/>
      <c r="G11" s="457">
        <f t="shared" si="0"/>
        <v>1</v>
      </c>
      <c r="H11" s="476"/>
      <c r="I11" s="476"/>
      <c r="J11" s="457">
        <v>1</v>
      </c>
      <c r="K11" s="457"/>
      <c r="L11" s="476"/>
      <c r="M11" s="476"/>
      <c r="N11" s="460" t="s">
        <v>66</v>
      </c>
    </row>
    <row r="12" spans="1:14" ht="15.75" customHeight="1">
      <c r="A12" s="1378"/>
      <c r="B12" s="1362"/>
      <c r="C12" s="461"/>
      <c r="D12" s="1362"/>
      <c r="E12" s="456" t="s">
        <v>67</v>
      </c>
      <c r="F12" s="1348"/>
      <c r="G12" s="457">
        <f t="shared" si="0"/>
        <v>1</v>
      </c>
      <c r="H12" s="476"/>
      <c r="I12" s="476"/>
      <c r="J12" s="457"/>
      <c r="K12" s="457">
        <v>1</v>
      </c>
      <c r="L12" s="476"/>
      <c r="M12" s="476"/>
      <c r="N12" s="460"/>
    </row>
    <row r="13" spans="1:14" ht="15.75" customHeight="1">
      <c r="A13" s="1378"/>
      <c r="B13" s="1362"/>
      <c r="C13" s="461">
        <f>F24</f>
        <v>56</v>
      </c>
      <c r="D13" s="1348" t="s">
        <v>68</v>
      </c>
      <c r="E13" s="456" t="s">
        <v>600</v>
      </c>
      <c r="F13" s="1348">
        <f>SUM(G13:G15)</f>
        <v>6</v>
      </c>
      <c r="G13" s="457">
        <f t="shared" si="0"/>
        <v>2</v>
      </c>
      <c r="H13" s="476"/>
      <c r="I13" s="476"/>
      <c r="J13" s="457">
        <v>1</v>
      </c>
      <c r="K13" s="457">
        <v>1</v>
      </c>
      <c r="L13" s="476"/>
      <c r="M13" s="476"/>
      <c r="N13" s="462" t="s">
        <v>69</v>
      </c>
    </row>
    <row r="14" spans="1:14" ht="15.75" customHeight="1">
      <c r="A14" s="1378"/>
      <c r="B14" s="1362"/>
      <c r="C14" s="463">
        <f>F24/F56</f>
        <v>0.2916666666666667</v>
      </c>
      <c r="D14" s="1362"/>
      <c r="E14" s="456" t="s">
        <v>601</v>
      </c>
      <c r="F14" s="1348"/>
      <c r="G14" s="457">
        <f t="shared" si="0"/>
        <v>2</v>
      </c>
      <c r="H14" s="476"/>
      <c r="I14" s="476"/>
      <c r="J14" s="457">
        <v>1</v>
      </c>
      <c r="K14" s="457">
        <v>1</v>
      </c>
      <c r="L14" s="476"/>
      <c r="M14" s="476"/>
      <c r="N14" s="462"/>
    </row>
    <row r="15" spans="1:14" ht="15.75" customHeight="1">
      <c r="A15" s="1378"/>
      <c r="B15" s="1362"/>
      <c r="C15" s="459"/>
      <c r="D15" s="1362"/>
      <c r="E15" s="456" t="s">
        <v>70</v>
      </c>
      <c r="F15" s="1348"/>
      <c r="G15" s="457">
        <f t="shared" si="0"/>
        <v>2</v>
      </c>
      <c r="H15" s="476"/>
      <c r="I15" s="476"/>
      <c r="J15" s="457"/>
      <c r="K15" s="457"/>
      <c r="L15" s="476">
        <v>1</v>
      </c>
      <c r="M15" s="476">
        <v>1</v>
      </c>
      <c r="N15" s="462"/>
    </row>
    <row r="16" spans="1:14" ht="15.75" customHeight="1">
      <c r="A16" s="1378"/>
      <c r="B16" s="1362"/>
      <c r="C16" s="459"/>
      <c r="D16" s="1348" t="s">
        <v>71</v>
      </c>
      <c r="E16" s="456" t="s">
        <v>72</v>
      </c>
      <c r="F16" s="1348">
        <f>SUM(G16:G18)</f>
        <v>4</v>
      </c>
      <c r="G16" s="457">
        <f t="shared" si="0"/>
        <v>2</v>
      </c>
      <c r="H16" s="476">
        <v>1</v>
      </c>
      <c r="I16" s="476">
        <v>1</v>
      </c>
      <c r="J16" s="457"/>
      <c r="K16" s="457"/>
      <c r="L16" s="476"/>
      <c r="M16" s="476"/>
      <c r="N16" s="462"/>
    </row>
    <row r="17" spans="1:14" ht="15.75" customHeight="1">
      <c r="A17" s="1378"/>
      <c r="B17" s="1362"/>
      <c r="C17" s="459"/>
      <c r="D17" s="1348"/>
      <c r="E17" s="456" t="s">
        <v>73</v>
      </c>
      <c r="F17" s="1348"/>
      <c r="G17" s="457">
        <f t="shared" si="0"/>
        <v>2</v>
      </c>
      <c r="H17" s="476"/>
      <c r="I17" s="476"/>
      <c r="J17" s="457">
        <v>1</v>
      </c>
      <c r="K17" s="457">
        <v>1</v>
      </c>
      <c r="L17" s="476"/>
      <c r="M17" s="476"/>
      <c r="N17" s="462"/>
    </row>
    <row r="18" spans="1:14" ht="15.75" customHeight="1">
      <c r="A18" s="1378"/>
      <c r="B18" s="1362"/>
      <c r="C18" s="459"/>
      <c r="D18" s="1362"/>
      <c r="E18" s="456" t="s">
        <v>74</v>
      </c>
      <c r="F18" s="1348"/>
      <c r="G18" s="457">
        <f t="shared" si="0"/>
        <v>0</v>
      </c>
      <c r="H18" s="476"/>
      <c r="I18" s="476"/>
      <c r="J18" s="457"/>
      <c r="K18" s="457"/>
      <c r="L18" s="476"/>
      <c r="M18" s="476"/>
      <c r="N18" s="462"/>
    </row>
    <row r="19" spans="1:14" ht="15.75" customHeight="1">
      <c r="A19" s="1378"/>
      <c r="B19" s="1362"/>
      <c r="C19" s="459"/>
      <c r="D19" s="1348" t="s">
        <v>75</v>
      </c>
      <c r="E19" s="456" t="s">
        <v>76</v>
      </c>
      <c r="F19" s="1348">
        <f>SUM(G19:G20)</f>
        <v>4</v>
      </c>
      <c r="G19" s="457">
        <f t="shared" si="0"/>
        <v>2</v>
      </c>
      <c r="H19" s="476">
        <v>2</v>
      </c>
      <c r="I19" s="476"/>
      <c r="J19" s="457"/>
      <c r="K19" s="457"/>
      <c r="L19" s="476"/>
      <c r="M19" s="476"/>
      <c r="N19" s="462" t="s">
        <v>77</v>
      </c>
    </row>
    <row r="20" spans="1:14" ht="15.75" customHeight="1">
      <c r="A20" s="1378"/>
      <c r="B20" s="1362"/>
      <c r="C20" s="459"/>
      <c r="D20" s="1348"/>
      <c r="E20" s="456" t="s">
        <v>78</v>
      </c>
      <c r="F20" s="1353"/>
      <c r="G20" s="457">
        <f t="shared" si="0"/>
        <v>2</v>
      </c>
      <c r="H20" s="476">
        <v>1</v>
      </c>
      <c r="I20" s="476">
        <v>1</v>
      </c>
      <c r="J20" s="457"/>
      <c r="K20" s="457"/>
      <c r="L20" s="476"/>
      <c r="M20" s="476"/>
      <c r="N20" s="462"/>
    </row>
    <row r="21" spans="1:14" ht="15.75" customHeight="1">
      <c r="A21" s="1378"/>
      <c r="B21" s="1362"/>
      <c r="C21" s="459"/>
      <c r="D21" s="1348" t="s">
        <v>24</v>
      </c>
      <c r="E21" s="456" t="s">
        <v>25</v>
      </c>
      <c r="F21" s="453">
        <f>G21</f>
        <v>4</v>
      </c>
      <c r="G21" s="457">
        <f t="shared" si="0"/>
        <v>4</v>
      </c>
      <c r="H21" s="476">
        <v>2</v>
      </c>
      <c r="I21" s="476">
        <v>2</v>
      </c>
      <c r="J21" s="457"/>
      <c r="K21" s="457"/>
      <c r="L21" s="476"/>
      <c r="M21" s="476"/>
      <c r="N21" s="462"/>
    </row>
    <row r="22" spans="1:14" ht="15.75" customHeight="1">
      <c r="A22" s="1378"/>
      <c r="B22" s="1362"/>
      <c r="C22" s="459"/>
      <c r="D22" s="1348"/>
      <c r="E22" s="456" t="s">
        <v>26</v>
      </c>
      <c r="F22" s="464">
        <f>G22</f>
        <v>4</v>
      </c>
      <c r="G22" s="457">
        <f t="shared" si="0"/>
        <v>4</v>
      </c>
      <c r="H22" s="476">
        <v>1</v>
      </c>
      <c r="I22" s="476">
        <v>1</v>
      </c>
      <c r="J22" s="457">
        <v>1</v>
      </c>
      <c r="K22" s="457">
        <v>1</v>
      </c>
      <c r="L22" s="476"/>
      <c r="M22" s="476"/>
      <c r="N22" s="462"/>
    </row>
    <row r="23" spans="1:14" ht="15.75" customHeight="1">
      <c r="A23" s="1378"/>
      <c r="B23" s="1362"/>
      <c r="C23" s="459"/>
      <c r="D23" s="1398" t="s">
        <v>27</v>
      </c>
      <c r="E23" s="1353"/>
      <c r="F23" s="453">
        <f>G23</f>
        <v>4</v>
      </c>
      <c r="G23" s="457">
        <f t="shared" si="0"/>
        <v>4</v>
      </c>
      <c r="H23" s="476">
        <v>1</v>
      </c>
      <c r="I23" s="476">
        <v>1</v>
      </c>
      <c r="J23" s="457">
        <v>1</v>
      </c>
      <c r="K23" s="457">
        <v>1</v>
      </c>
      <c r="L23" s="476"/>
      <c r="M23" s="476"/>
      <c r="N23" s="462"/>
    </row>
    <row r="24" spans="1:14" ht="15.75" customHeight="1">
      <c r="A24" s="1378"/>
      <c r="B24" s="1362"/>
      <c r="C24" s="465"/>
      <c r="D24" s="1348" t="s">
        <v>28</v>
      </c>
      <c r="E24" s="1387"/>
      <c r="F24" s="451">
        <f>SUM(F7:F23)</f>
        <v>56</v>
      </c>
      <c r="G24" s="466">
        <f>SUM(H24:M24)</f>
        <v>56</v>
      </c>
      <c r="H24" s="602">
        <f aca="true" t="shared" si="1" ref="H24:M24">SUM(H7:H23)</f>
        <v>16</v>
      </c>
      <c r="I24" s="602">
        <f t="shared" si="1"/>
        <v>14</v>
      </c>
      <c r="J24" s="466">
        <f t="shared" si="1"/>
        <v>13</v>
      </c>
      <c r="K24" s="466">
        <f t="shared" si="1"/>
        <v>11</v>
      </c>
      <c r="L24" s="602">
        <f t="shared" si="1"/>
        <v>1</v>
      </c>
      <c r="M24" s="602">
        <f t="shared" si="1"/>
        <v>1</v>
      </c>
      <c r="N24" s="460"/>
    </row>
    <row r="25" spans="1:14" ht="15.75" customHeight="1">
      <c r="A25" s="1378"/>
      <c r="B25" s="1351" t="s">
        <v>29</v>
      </c>
      <c r="C25" s="467"/>
      <c r="D25" s="1356" t="s">
        <v>602</v>
      </c>
      <c r="E25" s="1357"/>
      <c r="F25" s="1353">
        <f>G30</f>
        <v>30</v>
      </c>
      <c r="G25" s="457">
        <f>H25+I25+J25+K25+L25+M25</f>
        <v>4</v>
      </c>
      <c r="H25" s="602">
        <v>2</v>
      </c>
      <c r="I25" s="602">
        <v>2</v>
      </c>
      <c r="J25" s="457"/>
      <c r="K25" s="457"/>
      <c r="L25" s="476"/>
      <c r="M25" s="476"/>
      <c r="N25" s="458"/>
    </row>
    <row r="26" spans="1:14" ht="15.75" customHeight="1">
      <c r="A26" s="1378"/>
      <c r="B26" s="1352"/>
      <c r="C26" s="468"/>
      <c r="D26" s="1356" t="s">
        <v>79</v>
      </c>
      <c r="E26" s="1358"/>
      <c r="F26" s="1353"/>
      <c r="G26" s="457">
        <f>H26+I26+J26+K26+L26+M26</f>
        <v>8</v>
      </c>
      <c r="H26" s="476"/>
      <c r="I26" s="476"/>
      <c r="J26" s="457">
        <v>4</v>
      </c>
      <c r="K26" s="457">
        <v>4</v>
      </c>
      <c r="L26" s="476"/>
      <c r="M26" s="476"/>
      <c r="N26" s="469" t="s">
        <v>367</v>
      </c>
    </row>
    <row r="27" spans="1:14" ht="15.75" customHeight="1">
      <c r="A27" s="1378"/>
      <c r="B27" s="1352"/>
      <c r="C27" s="470">
        <f>F25</f>
        <v>30</v>
      </c>
      <c r="D27" s="1356" t="s">
        <v>603</v>
      </c>
      <c r="E27" s="1358"/>
      <c r="F27" s="1353"/>
      <c r="G27" s="457">
        <f>H27+I27+J27+K27+L27+M27</f>
        <v>4</v>
      </c>
      <c r="H27" s="476">
        <v>2</v>
      </c>
      <c r="I27" s="476">
        <v>2</v>
      </c>
      <c r="J27" s="457"/>
      <c r="K27" s="457"/>
      <c r="L27" s="476"/>
      <c r="M27" s="476"/>
      <c r="N27" s="471"/>
    </row>
    <row r="28" spans="1:14" ht="15.75" customHeight="1">
      <c r="A28" s="1378"/>
      <c r="B28" s="1352"/>
      <c r="C28" s="472">
        <f>F25/F56</f>
        <v>0.15625</v>
      </c>
      <c r="D28" s="1356" t="s">
        <v>604</v>
      </c>
      <c r="E28" s="1357"/>
      <c r="F28" s="1353"/>
      <c r="G28" s="457">
        <f>H28+I28+J28+K28+L28+M28</f>
        <v>8</v>
      </c>
      <c r="H28" s="476">
        <v>4</v>
      </c>
      <c r="I28" s="476">
        <v>4</v>
      </c>
      <c r="J28" s="457"/>
      <c r="K28" s="457"/>
      <c r="L28" s="476"/>
      <c r="M28" s="476"/>
      <c r="N28" s="469" t="s">
        <v>367</v>
      </c>
    </row>
    <row r="29" spans="1:14" ht="15.75" customHeight="1">
      <c r="A29" s="1378"/>
      <c r="B29" s="1352"/>
      <c r="C29" s="468"/>
      <c r="D29" s="1356" t="s">
        <v>605</v>
      </c>
      <c r="E29" s="1358"/>
      <c r="F29" s="1353"/>
      <c r="G29" s="457">
        <f>H29+I29+J29+K29+L29+M29</f>
        <v>6</v>
      </c>
      <c r="H29" s="476"/>
      <c r="I29" s="476"/>
      <c r="J29" s="457">
        <v>3</v>
      </c>
      <c r="K29" s="457">
        <v>3</v>
      </c>
      <c r="L29" s="476"/>
      <c r="M29" s="476"/>
      <c r="N29" s="471"/>
    </row>
    <row r="30" spans="1:14" ht="15.75" customHeight="1">
      <c r="A30" s="1378"/>
      <c r="B30" s="1352"/>
      <c r="C30" s="468"/>
      <c r="D30" s="1348" t="s">
        <v>0</v>
      </c>
      <c r="E30" s="1387"/>
      <c r="F30" s="1389"/>
      <c r="G30" s="466">
        <f aca="true" t="shared" si="2" ref="G30:G37">SUM(H30:M30)</f>
        <v>30</v>
      </c>
      <c r="H30" s="602">
        <f aca="true" t="shared" si="3" ref="H30:M30">SUM(H25:H29)</f>
        <v>8</v>
      </c>
      <c r="I30" s="602">
        <f t="shared" si="3"/>
        <v>8</v>
      </c>
      <c r="J30" s="466">
        <f t="shared" si="3"/>
        <v>7</v>
      </c>
      <c r="K30" s="466">
        <f t="shared" si="3"/>
        <v>7</v>
      </c>
      <c r="L30" s="602">
        <f t="shared" si="3"/>
        <v>0</v>
      </c>
      <c r="M30" s="602">
        <f t="shared" si="3"/>
        <v>0</v>
      </c>
      <c r="N30" s="460"/>
    </row>
    <row r="31" spans="1:14" ht="15.75" customHeight="1">
      <c r="A31" s="1368" t="s">
        <v>30</v>
      </c>
      <c r="B31" s="1360"/>
      <c r="C31" s="467"/>
      <c r="D31" s="1356" t="s">
        <v>31</v>
      </c>
      <c r="E31" s="1356"/>
      <c r="F31" s="1353">
        <f>G37</f>
        <v>20</v>
      </c>
      <c r="G31" s="457">
        <f t="shared" si="2"/>
        <v>2</v>
      </c>
      <c r="H31" s="476"/>
      <c r="I31" s="476">
        <v>2</v>
      </c>
      <c r="J31" s="457"/>
      <c r="K31" s="457"/>
      <c r="L31" s="476"/>
      <c r="M31" s="476"/>
      <c r="N31" s="1384"/>
    </row>
    <row r="32" spans="1:14" ht="15.75" customHeight="1">
      <c r="A32" s="1368"/>
      <c r="B32" s="1360"/>
      <c r="C32" s="459"/>
      <c r="D32" s="1356" t="s">
        <v>32</v>
      </c>
      <c r="E32" s="1388"/>
      <c r="F32" s="1353"/>
      <c r="G32" s="457">
        <f t="shared" si="2"/>
        <v>8</v>
      </c>
      <c r="H32" s="476"/>
      <c r="I32" s="476"/>
      <c r="J32" s="457">
        <v>2</v>
      </c>
      <c r="K32" s="457">
        <v>2</v>
      </c>
      <c r="L32" s="476">
        <v>2</v>
      </c>
      <c r="M32" s="476">
        <v>2</v>
      </c>
      <c r="N32" s="1384"/>
    </row>
    <row r="33" spans="1:14" ht="15.75" customHeight="1">
      <c r="A33" s="1370"/>
      <c r="B33" s="1361"/>
      <c r="C33" s="459"/>
      <c r="D33" s="1356" t="s">
        <v>33</v>
      </c>
      <c r="E33" s="1357"/>
      <c r="F33" s="1389"/>
      <c r="G33" s="457">
        <f t="shared" si="2"/>
        <v>2</v>
      </c>
      <c r="H33" s="476"/>
      <c r="I33" s="476"/>
      <c r="J33" s="457"/>
      <c r="K33" s="457"/>
      <c r="L33" s="476">
        <v>1</v>
      </c>
      <c r="M33" s="476">
        <v>1</v>
      </c>
      <c r="N33" s="1384"/>
    </row>
    <row r="34" spans="1:14" ht="15.75" customHeight="1">
      <c r="A34" s="1370"/>
      <c r="B34" s="1361"/>
      <c r="C34" s="459"/>
      <c r="D34" s="1356" t="s">
        <v>34</v>
      </c>
      <c r="E34" s="1357"/>
      <c r="F34" s="1389"/>
      <c r="G34" s="457">
        <f t="shared" si="2"/>
        <v>4</v>
      </c>
      <c r="H34" s="476"/>
      <c r="I34" s="476"/>
      <c r="J34" s="457"/>
      <c r="K34" s="457"/>
      <c r="L34" s="476">
        <v>2</v>
      </c>
      <c r="M34" s="476">
        <v>2</v>
      </c>
      <c r="N34" s="1386"/>
    </row>
    <row r="35" spans="1:14" ht="15.75" customHeight="1">
      <c r="A35" s="1370"/>
      <c r="B35" s="1361"/>
      <c r="C35" s="459"/>
      <c r="D35" s="1356" t="s">
        <v>606</v>
      </c>
      <c r="E35" s="1357"/>
      <c r="F35" s="1389"/>
      <c r="G35" s="457">
        <f t="shared" si="2"/>
        <v>2</v>
      </c>
      <c r="H35" s="476"/>
      <c r="I35" s="476"/>
      <c r="J35" s="457"/>
      <c r="K35" s="457">
        <v>2</v>
      </c>
      <c r="L35" s="476"/>
      <c r="M35" s="476"/>
      <c r="N35" s="1386"/>
    </row>
    <row r="36" spans="1:14" ht="15.75" customHeight="1">
      <c r="A36" s="1370"/>
      <c r="B36" s="1361"/>
      <c r="C36" s="459"/>
      <c r="D36" s="1356" t="s">
        <v>35</v>
      </c>
      <c r="E36" s="1357"/>
      <c r="F36" s="1389"/>
      <c r="G36" s="457">
        <f t="shared" si="2"/>
        <v>2</v>
      </c>
      <c r="H36" s="476"/>
      <c r="I36" s="476"/>
      <c r="J36" s="457"/>
      <c r="K36" s="457"/>
      <c r="L36" s="476">
        <v>1</v>
      </c>
      <c r="M36" s="476">
        <v>1</v>
      </c>
      <c r="N36" s="1386"/>
    </row>
    <row r="37" spans="1:14" ht="15.75" customHeight="1">
      <c r="A37" s="1370"/>
      <c r="B37" s="1361"/>
      <c r="C37" s="459"/>
      <c r="D37" s="1353" t="s">
        <v>0</v>
      </c>
      <c r="E37" s="1389"/>
      <c r="F37" s="1389"/>
      <c r="G37" s="457">
        <f t="shared" si="2"/>
        <v>20</v>
      </c>
      <c r="H37" s="476">
        <f aca="true" t="shared" si="4" ref="H37:M37">SUM(H31:H36)</f>
        <v>0</v>
      </c>
      <c r="I37" s="476">
        <f t="shared" si="4"/>
        <v>2</v>
      </c>
      <c r="J37" s="457">
        <f t="shared" si="4"/>
        <v>2</v>
      </c>
      <c r="K37" s="457">
        <f t="shared" si="4"/>
        <v>4</v>
      </c>
      <c r="L37" s="476">
        <f t="shared" si="4"/>
        <v>6</v>
      </c>
      <c r="M37" s="476">
        <f t="shared" si="4"/>
        <v>6</v>
      </c>
      <c r="N37" s="1386"/>
    </row>
    <row r="38" spans="1:14" ht="15.75" customHeight="1">
      <c r="A38" s="1370"/>
      <c r="B38" s="453" t="s">
        <v>366</v>
      </c>
      <c r="C38" s="451"/>
      <c r="D38" s="1399" t="s">
        <v>511</v>
      </c>
      <c r="E38" s="1401"/>
      <c r="F38" s="473"/>
      <c r="G38" s="457">
        <v>6</v>
      </c>
      <c r="H38" s="476" t="s">
        <v>20</v>
      </c>
      <c r="I38" s="476" t="s">
        <v>20</v>
      </c>
      <c r="J38" s="457"/>
      <c r="K38" s="457"/>
      <c r="L38" s="476">
        <v>3</v>
      </c>
      <c r="M38" s="476">
        <v>3</v>
      </c>
      <c r="N38" s="474" t="s">
        <v>367</v>
      </c>
    </row>
    <row r="39" spans="1:14" ht="15.75" customHeight="1">
      <c r="A39" s="1370"/>
      <c r="B39" s="1397" t="s">
        <v>36</v>
      </c>
      <c r="C39" s="459"/>
      <c r="D39" s="1399"/>
      <c r="E39" s="1400"/>
      <c r="F39" s="473"/>
      <c r="G39" s="457"/>
      <c r="H39" s="476"/>
      <c r="I39" s="476"/>
      <c r="J39" s="457"/>
      <c r="K39" s="457"/>
      <c r="L39" s="476"/>
      <c r="M39" s="476"/>
      <c r="N39" s="1386"/>
    </row>
    <row r="40" spans="1:14" ht="15.75" customHeight="1">
      <c r="A40" s="1370"/>
      <c r="B40" s="1389"/>
      <c r="C40" s="461">
        <f>F55</f>
        <v>106</v>
      </c>
      <c r="D40" s="1356" t="s">
        <v>607</v>
      </c>
      <c r="E40" s="1371"/>
      <c r="F40" s="1353">
        <v>86</v>
      </c>
      <c r="G40" s="457">
        <v>8</v>
      </c>
      <c r="H40" s="476">
        <v>4</v>
      </c>
      <c r="I40" s="476">
        <v>4</v>
      </c>
      <c r="J40" s="457"/>
      <c r="K40" s="457"/>
      <c r="L40" s="476"/>
      <c r="M40" s="476"/>
      <c r="N40" s="1386"/>
    </row>
    <row r="41" spans="1:14" ht="15.75" customHeight="1">
      <c r="A41" s="1370"/>
      <c r="B41" s="1389"/>
      <c r="C41" s="463">
        <f>F55/F56</f>
        <v>0.5520833333333334</v>
      </c>
      <c r="D41" s="1356" t="s">
        <v>608</v>
      </c>
      <c r="E41" s="1356"/>
      <c r="F41" s="1353"/>
      <c r="G41" s="457">
        <v>8</v>
      </c>
      <c r="H41" s="476">
        <v>4</v>
      </c>
      <c r="I41" s="476">
        <v>4</v>
      </c>
      <c r="J41" s="457"/>
      <c r="K41" s="457"/>
      <c r="L41" s="476"/>
      <c r="M41" s="476"/>
      <c r="N41" s="1386"/>
    </row>
    <row r="42" spans="1:14" ht="15.75" customHeight="1">
      <c r="A42" s="1370"/>
      <c r="B42" s="1389"/>
      <c r="C42" s="459"/>
      <c r="D42" s="1356" t="s">
        <v>609</v>
      </c>
      <c r="E42" s="1356"/>
      <c r="F42" s="1353"/>
      <c r="G42" s="457">
        <v>6</v>
      </c>
      <c r="H42" s="476"/>
      <c r="I42" s="476"/>
      <c r="J42" s="457">
        <v>3</v>
      </c>
      <c r="K42" s="457">
        <v>3</v>
      </c>
      <c r="L42" s="476"/>
      <c r="M42" s="476"/>
      <c r="N42" s="1386"/>
    </row>
    <row r="43" spans="1:14" ht="15.75" customHeight="1">
      <c r="A43" s="1370"/>
      <c r="B43" s="1389"/>
      <c r="C43" s="459"/>
      <c r="D43" s="1399" t="s">
        <v>610</v>
      </c>
      <c r="E43" s="1400"/>
      <c r="F43" s="1353"/>
      <c r="G43" s="457">
        <v>6</v>
      </c>
      <c r="H43" s="476"/>
      <c r="I43" s="476"/>
      <c r="J43" s="457">
        <v>3</v>
      </c>
      <c r="K43" s="457">
        <v>3</v>
      </c>
      <c r="L43" s="476"/>
      <c r="M43" s="476"/>
      <c r="N43" s="1386"/>
    </row>
    <row r="44" spans="1:14" ht="15.75" customHeight="1" hidden="1">
      <c r="A44" s="1370"/>
      <c r="B44" s="1389"/>
      <c r="C44" s="459"/>
      <c r="D44" s="1356" t="s">
        <v>80</v>
      </c>
      <c r="E44" s="1356"/>
      <c r="F44" s="1353"/>
      <c r="G44" s="457">
        <f>SUM(H44:M44)</f>
        <v>0</v>
      </c>
      <c r="H44" s="476"/>
      <c r="I44" s="476"/>
      <c r="J44" s="457"/>
      <c r="K44" s="457"/>
      <c r="L44" s="476"/>
      <c r="M44" s="476"/>
      <c r="N44" s="1386"/>
    </row>
    <row r="45" spans="1:14" s="477" customFormat="1" ht="15.75" customHeight="1">
      <c r="A45" s="1370"/>
      <c r="B45" s="1389"/>
      <c r="C45" s="475"/>
      <c r="D45" s="1394" t="s">
        <v>611</v>
      </c>
      <c r="E45" s="1394"/>
      <c r="F45" s="1353"/>
      <c r="G45" s="476">
        <v>8</v>
      </c>
      <c r="H45" s="476"/>
      <c r="I45" s="476"/>
      <c r="J45" s="476">
        <v>4</v>
      </c>
      <c r="K45" s="476">
        <v>4</v>
      </c>
      <c r="L45" s="476"/>
      <c r="M45" s="476"/>
      <c r="N45" s="1386"/>
    </row>
    <row r="46" spans="1:14" s="477" customFormat="1" ht="15.75" customHeight="1">
      <c r="A46" s="1370"/>
      <c r="B46" s="1389"/>
      <c r="C46" s="475"/>
      <c r="D46" s="1394" t="s">
        <v>612</v>
      </c>
      <c r="E46" s="1394"/>
      <c r="F46" s="1353"/>
      <c r="G46" s="476">
        <v>8</v>
      </c>
      <c r="H46" s="476"/>
      <c r="I46" s="476"/>
      <c r="J46" s="476"/>
      <c r="K46" s="476"/>
      <c r="L46" s="476">
        <v>4</v>
      </c>
      <c r="M46" s="476">
        <v>4</v>
      </c>
      <c r="N46" s="1386"/>
    </row>
    <row r="47" spans="1:14" ht="15.75" customHeight="1">
      <c r="A47" s="1370"/>
      <c r="B47" s="1389"/>
      <c r="C47" s="459"/>
      <c r="D47" s="1356" t="s">
        <v>613</v>
      </c>
      <c r="E47" s="1356"/>
      <c r="F47" s="1353"/>
      <c r="G47" s="457">
        <v>8</v>
      </c>
      <c r="H47" s="476"/>
      <c r="I47" s="476"/>
      <c r="J47" s="457"/>
      <c r="K47" s="457"/>
      <c r="L47" s="476">
        <v>4</v>
      </c>
      <c r="M47" s="476"/>
      <c r="N47" s="1386"/>
    </row>
    <row r="48" spans="1:14" ht="15.75" customHeight="1">
      <c r="A48" s="1370"/>
      <c r="B48" s="1389"/>
      <c r="C48" s="459"/>
      <c r="D48" s="1356" t="s">
        <v>614</v>
      </c>
      <c r="E48" s="1356"/>
      <c r="F48" s="1353"/>
      <c r="G48" s="457">
        <v>8</v>
      </c>
      <c r="H48" s="476"/>
      <c r="I48" s="603"/>
      <c r="J48" s="457"/>
      <c r="K48" s="457"/>
      <c r="L48" s="476"/>
      <c r="M48" s="476">
        <v>4</v>
      </c>
      <c r="N48" s="1386"/>
    </row>
    <row r="49" spans="1:14" ht="15.75" customHeight="1">
      <c r="A49" s="1370"/>
      <c r="B49" s="1389"/>
      <c r="C49" s="459"/>
      <c r="D49" s="1356" t="s">
        <v>615</v>
      </c>
      <c r="E49" s="1356"/>
      <c r="F49" s="1353"/>
      <c r="G49" s="457">
        <v>8</v>
      </c>
      <c r="H49" s="476"/>
      <c r="I49" s="476"/>
      <c r="J49" s="457"/>
      <c r="K49" s="457"/>
      <c r="L49" s="476">
        <v>4</v>
      </c>
      <c r="M49" s="476"/>
      <c r="N49" s="1386"/>
    </row>
    <row r="50" spans="1:14" ht="15.75" customHeight="1">
      <c r="A50" s="1370"/>
      <c r="B50" s="1389"/>
      <c r="C50" s="459"/>
      <c r="D50" s="1356" t="s">
        <v>616</v>
      </c>
      <c r="E50" s="1356"/>
      <c r="F50" s="1353"/>
      <c r="G50" s="457">
        <v>8</v>
      </c>
      <c r="H50" s="476"/>
      <c r="I50" s="476"/>
      <c r="J50" s="457"/>
      <c r="K50" s="457"/>
      <c r="L50" s="476"/>
      <c r="M50" s="476">
        <v>4</v>
      </c>
      <c r="N50" s="1386"/>
    </row>
    <row r="51" spans="1:14" ht="15.75" customHeight="1">
      <c r="A51" s="1370"/>
      <c r="B51" s="1389"/>
      <c r="C51" s="459"/>
      <c r="D51" s="1356" t="s">
        <v>617</v>
      </c>
      <c r="E51" s="1356"/>
      <c r="F51" s="1353"/>
      <c r="G51" s="457">
        <v>8</v>
      </c>
      <c r="H51" s="476"/>
      <c r="I51" s="476"/>
      <c r="J51" s="457"/>
      <c r="K51" s="457"/>
      <c r="L51" s="476">
        <v>4</v>
      </c>
      <c r="M51" s="476">
        <v>4</v>
      </c>
      <c r="N51" s="1386"/>
    </row>
    <row r="52" spans="1:14" ht="15.75" customHeight="1">
      <c r="A52" s="1370"/>
      <c r="B52" s="1389"/>
      <c r="C52" s="459"/>
      <c r="D52" s="1399" t="s">
        <v>618</v>
      </c>
      <c r="E52" s="1400"/>
      <c r="F52" s="1353"/>
      <c r="G52" s="457">
        <v>4</v>
      </c>
      <c r="H52" s="476"/>
      <c r="I52" s="476"/>
      <c r="J52" s="457"/>
      <c r="K52" s="457"/>
      <c r="L52" s="476">
        <v>2</v>
      </c>
      <c r="M52" s="476">
        <v>2</v>
      </c>
      <c r="N52" s="1386"/>
    </row>
    <row r="53" spans="1:14" ht="15.75" customHeight="1">
      <c r="A53" s="1370"/>
      <c r="B53" s="1389"/>
      <c r="C53" s="459"/>
      <c r="D53" s="1356" t="s">
        <v>619</v>
      </c>
      <c r="E53" s="1356"/>
      <c r="F53" s="1353"/>
      <c r="G53" s="457">
        <v>4</v>
      </c>
      <c r="H53" s="476"/>
      <c r="I53" s="476"/>
      <c r="J53" s="457"/>
      <c r="K53" s="457"/>
      <c r="L53" s="476">
        <v>2</v>
      </c>
      <c r="M53" s="476">
        <v>2</v>
      </c>
      <c r="N53" s="1386"/>
    </row>
    <row r="54" spans="1:14" ht="15.75" customHeight="1">
      <c r="A54" s="1370"/>
      <c r="B54" s="1389"/>
      <c r="C54" s="459"/>
      <c r="D54" s="1356" t="s">
        <v>620</v>
      </c>
      <c r="E54" s="1356"/>
      <c r="F54" s="1353"/>
      <c r="G54" s="457">
        <v>4</v>
      </c>
      <c r="H54" s="476"/>
      <c r="I54" s="476"/>
      <c r="J54" s="457"/>
      <c r="K54" s="457"/>
      <c r="L54" s="476">
        <v>2</v>
      </c>
      <c r="M54" s="476">
        <v>2</v>
      </c>
      <c r="N54" s="1386"/>
    </row>
    <row r="55" spans="1:14" ht="15.75" customHeight="1">
      <c r="A55" s="1370"/>
      <c r="B55" s="1389"/>
      <c r="C55" s="465"/>
      <c r="D55" s="1348" t="s">
        <v>37</v>
      </c>
      <c r="E55" s="1348"/>
      <c r="F55" s="451">
        <f>SUM(F31:F54)</f>
        <v>106</v>
      </c>
      <c r="G55" s="466">
        <f aca="true" t="shared" si="5" ref="G55:G60">SUM(H55:M55)</f>
        <v>86</v>
      </c>
      <c r="H55" s="602">
        <f aca="true" t="shared" si="6" ref="H55:M55">SUM(H38:H54)</f>
        <v>8</v>
      </c>
      <c r="I55" s="602">
        <f t="shared" si="6"/>
        <v>8</v>
      </c>
      <c r="J55" s="466">
        <f t="shared" si="6"/>
        <v>10</v>
      </c>
      <c r="K55" s="466">
        <f t="shared" si="6"/>
        <v>10</v>
      </c>
      <c r="L55" s="602">
        <f t="shared" si="6"/>
        <v>25</v>
      </c>
      <c r="M55" s="602">
        <f t="shared" si="6"/>
        <v>25</v>
      </c>
      <c r="N55" s="1386"/>
    </row>
    <row r="56" spans="1:14" ht="21" customHeight="1">
      <c r="A56" s="1368" t="s">
        <v>38</v>
      </c>
      <c r="B56" s="1348"/>
      <c r="C56" s="1369"/>
      <c r="D56" s="1348"/>
      <c r="E56" s="1348"/>
      <c r="F56" s="451">
        <f>G56</f>
        <v>192</v>
      </c>
      <c r="G56" s="466">
        <f t="shared" si="5"/>
        <v>192</v>
      </c>
      <c r="H56" s="602">
        <f aca="true" t="shared" si="7" ref="H56:M56">H24+H37+H30+H55</f>
        <v>32</v>
      </c>
      <c r="I56" s="602">
        <f t="shared" si="7"/>
        <v>32</v>
      </c>
      <c r="J56" s="466">
        <f t="shared" si="7"/>
        <v>32</v>
      </c>
      <c r="K56" s="466">
        <f t="shared" si="7"/>
        <v>32</v>
      </c>
      <c r="L56" s="602">
        <f t="shared" si="7"/>
        <v>32</v>
      </c>
      <c r="M56" s="602">
        <f t="shared" si="7"/>
        <v>32</v>
      </c>
      <c r="N56" s="478" t="s">
        <v>39</v>
      </c>
    </row>
    <row r="57" spans="1:14" ht="15.75" customHeight="1">
      <c r="A57" s="1372" t="s">
        <v>665</v>
      </c>
      <c r="B57" s="1348" t="s">
        <v>40</v>
      </c>
      <c r="C57" s="1353">
        <f>G59</f>
        <v>18</v>
      </c>
      <c r="D57" s="1391" t="s">
        <v>41</v>
      </c>
      <c r="E57" s="1391"/>
      <c r="F57" s="1385">
        <f>G59</f>
        <v>18</v>
      </c>
      <c r="G57" s="457">
        <f t="shared" si="5"/>
        <v>6</v>
      </c>
      <c r="H57" s="603">
        <v>1</v>
      </c>
      <c r="I57" s="476">
        <v>1</v>
      </c>
      <c r="J57" s="457">
        <v>1</v>
      </c>
      <c r="K57" s="457">
        <v>1</v>
      </c>
      <c r="L57" s="476">
        <v>1</v>
      </c>
      <c r="M57" s="476">
        <v>1</v>
      </c>
      <c r="N57" s="1390" t="s">
        <v>658</v>
      </c>
    </row>
    <row r="58" spans="1:14" ht="15.75" customHeight="1">
      <c r="A58" s="1373"/>
      <c r="B58" s="1349"/>
      <c r="C58" s="1354"/>
      <c r="D58" s="1359" t="s">
        <v>42</v>
      </c>
      <c r="E58" s="1359"/>
      <c r="F58" s="1355"/>
      <c r="G58" s="457">
        <f t="shared" si="5"/>
        <v>12</v>
      </c>
      <c r="H58" s="603">
        <v>2</v>
      </c>
      <c r="I58" s="476">
        <v>2</v>
      </c>
      <c r="J58" s="457">
        <v>2</v>
      </c>
      <c r="K58" s="457">
        <v>2</v>
      </c>
      <c r="L58" s="476">
        <v>2</v>
      </c>
      <c r="M58" s="476">
        <v>2</v>
      </c>
      <c r="N58" s="1390"/>
    </row>
    <row r="59" spans="1:14" ht="15.75" customHeight="1">
      <c r="A59" s="1374"/>
      <c r="B59" s="1350"/>
      <c r="C59" s="1355"/>
      <c r="D59" s="1366" t="s">
        <v>0</v>
      </c>
      <c r="E59" s="1367"/>
      <c r="F59" s="1355"/>
      <c r="G59" s="457">
        <f t="shared" si="5"/>
        <v>18</v>
      </c>
      <c r="H59" s="476">
        <f aca="true" t="shared" si="8" ref="H59:M59">SUM(H57:H58)</f>
        <v>3</v>
      </c>
      <c r="I59" s="476">
        <f t="shared" si="8"/>
        <v>3</v>
      </c>
      <c r="J59" s="457">
        <f t="shared" si="8"/>
        <v>3</v>
      </c>
      <c r="K59" s="457">
        <f t="shared" si="8"/>
        <v>3</v>
      </c>
      <c r="L59" s="476">
        <f t="shared" si="8"/>
        <v>3</v>
      </c>
      <c r="M59" s="476">
        <f t="shared" si="8"/>
        <v>3</v>
      </c>
      <c r="N59" s="1390"/>
    </row>
    <row r="60" spans="1:14" ht="15.75" customHeight="1" thickBot="1">
      <c r="A60" s="1363" t="s">
        <v>43</v>
      </c>
      <c r="B60" s="1364"/>
      <c r="C60" s="1365"/>
      <c r="D60" s="1364"/>
      <c r="E60" s="1364"/>
      <c r="F60" s="479"/>
      <c r="G60" s="480">
        <f t="shared" si="5"/>
        <v>210</v>
      </c>
      <c r="H60" s="604">
        <f aca="true" t="shared" si="9" ref="H60:M60">H24+H30+H37+H55+H59</f>
        <v>35</v>
      </c>
      <c r="I60" s="604">
        <f t="shared" si="9"/>
        <v>35</v>
      </c>
      <c r="J60" s="480">
        <f t="shared" si="9"/>
        <v>35</v>
      </c>
      <c r="K60" s="480">
        <f t="shared" si="9"/>
        <v>35</v>
      </c>
      <c r="L60" s="604">
        <f t="shared" si="9"/>
        <v>35</v>
      </c>
      <c r="M60" s="604">
        <f t="shared" si="9"/>
        <v>35</v>
      </c>
      <c r="N60" s="481"/>
    </row>
    <row r="61" spans="8:13" ht="19.5" customHeight="1">
      <c r="H61" s="605"/>
      <c r="I61" s="605"/>
      <c r="L61" s="605"/>
      <c r="M61" s="605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mergeCells count="76">
    <mergeCell ref="D47:E47"/>
    <mergeCell ref="D38:E38"/>
    <mergeCell ref="D39:E39"/>
    <mergeCell ref="D43:E43"/>
    <mergeCell ref="D44:E44"/>
    <mergeCell ref="D45:E45"/>
    <mergeCell ref="A3:N3"/>
    <mergeCell ref="B39:B55"/>
    <mergeCell ref="D23:E23"/>
    <mergeCell ref="H4:M4"/>
    <mergeCell ref="L5:M5"/>
    <mergeCell ref="H5:I5"/>
    <mergeCell ref="J5:K5"/>
    <mergeCell ref="D6:E6"/>
    <mergeCell ref="D52:E52"/>
    <mergeCell ref="D37:E37"/>
    <mergeCell ref="D4:G5"/>
    <mergeCell ref="F40:F54"/>
    <mergeCell ref="D46:E46"/>
    <mergeCell ref="F31:F37"/>
    <mergeCell ref="D35:E35"/>
    <mergeCell ref="D42:E42"/>
    <mergeCell ref="D41:E41"/>
    <mergeCell ref="D28:E28"/>
    <mergeCell ref="D49:E49"/>
    <mergeCell ref="D48:E48"/>
    <mergeCell ref="D30:E30"/>
    <mergeCell ref="N57:N59"/>
    <mergeCell ref="F16:F18"/>
    <mergeCell ref="D36:E36"/>
    <mergeCell ref="D33:E33"/>
    <mergeCell ref="D53:E53"/>
    <mergeCell ref="D54:E54"/>
    <mergeCell ref="D51:E51"/>
    <mergeCell ref="D57:E57"/>
    <mergeCell ref="D50:E50"/>
    <mergeCell ref="F13:F15"/>
    <mergeCell ref="F57:F59"/>
    <mergeCell ref="N39:N55"/>
    <mergeCell ref="D16:D18"/>
    <mergeCell ref="D19:D20"/>
    <mergeCell ref="D24:E24"/>
    <mergeCell ref="D32:E32"/>
    <mergeCell ref="N31:N37"/>
    <mergeCell ref="F25:F30"/>
    <mergeCell ref="D29:E29"/>
    <mergeCell ref="A1:N1"/>
    <mergeCell ref="F10:F12"/>
    <mergeCell ref="A7:A30"/>
    <mergeCell ref="D13:D15"/>
    <mergeCell ref="F19:F20"/>
    <mergeCell ref="A4:C5"/>
    <mergeCell ref="A6:B6"/>
    <mergeCell ref="A2:N2"/>
    <mergeCell ref="N4:N5"/>
    <mergeCell ref="N7:N9"/>
    <mergeCell ref="B7:B24"/>
    <mergeCell ref="D21:D22"/>
    <mergeCell ref="D10:D12"/>
    <mergeCell ref="A60:E60"/>
    <mergeCell ref="D59:E59"/>
    <mergeCell ref="A56:E56"/>
    <mergeCell ref="D55:E55"/>
    <mergeCell ref="A31:A55"/>
    <mergeCell ref="D40:E40"/>
    <mergeCell ref="A57:A59"/>
    <mergeCell ref="B57:B59"/>
    <mergeCell ref="B25:B30"/>
    <mergeCell ref="C57:C59"/>
    <mergeCell ref="D25:E25"/>
    <mergeCell ref="D26:E26"/>
    <mergeCell ref="D27:E27"/>
    <mergeCell ref="D58:E58"/>
    <mergeCell ref="B31:B37"/>
    <mergeCell ref="D31:E31"/>
    <mergeCell ref="D34:E34"/>
  </mergeCells>
  <printOptions horizontalCentered="1"/>
  <pageMargins left="0.3937007874015748" right="0.3937007874015748" top="0.3937007874015748" bottom="0.5118110236220472" header="0.2755905511811024" footer="0.1968503937007874"/>
  <pageSetup fitToHeight="1" fitToWidth="1" horizontalDpi="600" verticalDpi="600" orientation="portrait" paperSize="9" scale="83" r:id="rId1"/>
  <headerFooter alignWithMargins="0">
    <oddHeader>&amp;L&amp;"標楷體,標準"&amp;13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110" zoomScaleNormal="110" zoomScaleSheetLayoutView="75" zoomScalePageLayoutView="0" workbookViewId="0" topLeftCell="A46">
      <selection activeCell="D56" sqref="D56:E56"/>
    </sheetView>
  </sheetViews>
  <sheetFormatPr defaultColWidth="9.00390625" defaultRowHeight="16.5"/>
  <cols>
    <col min="1" max="1" width="7.125" style="172" customWidth="1"/>
    <col min="2" max="2" width="8.125" style="172" customWidth="1"/>
    <col min="3" max="3" width="8.00390625" style="172" customWidth="1"/>
    <col min="4" max="4" width="7.00390625" style="172" customWidth="1"/>
    <col min="5" max="6" width="10.50390625" style="172" customWidth="1"/>
    <col min="7" max="7" width="6.375" style="172" bestFit="1" customWidth="1"/>
    <col min="8" max="13" width="4.75390625" style="172" bestFit="1" customWidth="1"/>
    <col min="14" max="14" width="16.00390625" style="172" bestFit="1" customWidth="1"/>
    <col min="15" max="15" width="32.875" style="171" bestFit="1" customWidth="1"/>
    <col min="16" max="16384" width="9.00390625" style="172" customWidth="1"/>
  </cols>
  <sheetData>
    <row r="1" spans="1:20" s="168" customFormat="1" ht="27.75">
      <c r="A1" s="1375" t="s">
        <v>230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67"/>
      <c r="P1" s="166"/>
      <c r="Q1" s="166"/>
      <c r="R1" s="166"/>
      <c r="S1" s="166"/>
      <c r="T1" s="166"/>
    </row>
    <row r="2" spans="1:15" s="168" customFormat="1" ht="32.25" customHeight="1">
      <c r="A2" s="1421" t="s">
        <v>231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69"/>
    </row>
    <row r="3" spans="1:15" s="168" customFormat="1" ht="28.5" customHeight="1">
      <c r="A3" s="1422" t="s">
        <v>856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70"/>
    </row>
    <row r="4" spans="1:15" s="168" customFormat="1" ht="20.25" customHeight="1" thickBot="1">
      <c r="A4" s="1403" t="s">
        <v>943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70"/>
    </row>
    <row r="5" spans="1:14" ht="15.75" customHeight="1">
      <c r="A5" s="1425" t="s">
        <v>232</v>
      </c>
      <c r="B5" s="1415"/>
      <c r="C5" s="1415"/>
      <c r="D5" s="1415" t="s">
        <v>233</v>
      </c>
      <c r="E5" s="1415"/>
      <c r="F5" s="1415"/>
      <c r="G5" s="1415"/>
      <c r="H5" s="1429" t="s">
        <v>234</v>
      </c>
      <c r="I5" s="1429"/>
      <c r="J5" s="1429"/>
      <c r="K5" s="1429"/>
      <c r="L5" s="1429"/>
      <c r="M5" s="1429"/>
      <c r="N5" s="1427" t="s">
        <v>235</v>
      </c>
    </row>
    <row r="6" spans="1:14" ht="15" customHeight="1">
      <c r="A6" s="1424"/>
      <c r="B6" s="1416"/>
      <c r="C6" s="1416"/>
      <c r="D6" s="1416"/>
      <c r="E6" s="1416"/>
      <c r="F6" s="1416"/>
      <c r="G6" s="1416"/>
      <c r="H6" s="1402" t="s">
        <v>744</v>
      </c>
      <c r="I6" s="1402"/>
      <c r="J6" s="1426" t="s">
        <v>745</v>
      </c>
      <c r="K6" s="1426"/>
      <c r="L6" s="1402" t="s">
        <v>746</v>
      </c>
      <c r="M6" s="1402"/>
      <c r="N6" s="1428"/>
    </row>
    <row r="7" spans="1:14" ht="16.5">
      <c r="A7" s="1424" t="s">
        <v>747</v>
      </c>
      <c r="B7" s="1416"/>
      <c r="C7" s="173" t="s">
        <v>748</v>
      </c>
      <c r="D7" s="1416" t="s">
        <v>236</v>
      </c>
      <c r="E7" s="1416"/>
      <c r="F7" s="422"/>
      <c r="G7" s="173" t="s">
        <v>748</v>
      </c>
      <c r="H7" s="595" t="s">
        <v>749</v>
      </c>
      <c r="I7" s="595" t="s">
        <v>750</v>
      </c>
      <c r="J7" s="423" t="s">
        <v>749</v>
      </c>
      <c r="K7" s="423" t="s">
        <v>750</v>
      </c>
      <c r="L7" s="595" t="s">
        <v>749</v>
      </c>
      <c r="M7" s="595" t="s">
        <v>750</v>
      </c>
      <c r="N7" s="424"/>
    </row>
    <row r="8" spans="1:14" ht="15" customHeight="1">
      <c r="A8" s="1435" t="s">
        <v>237</v>
      </c>
      <c r="B8" s="1430" t="s">
        <v>238</v>
      </c>
      <c r="C8" s="425"/>
      <c r="D8" s="174" t="s">
        <v>239</v>
      </c>
      <c r="E8" s="175" t="s">
        <v>240</v>
      </c>
      <c r="F8" s="176">
        <f>G8</f>
        <v>12</v>
      </c>
      <c r="G8" s="426">
        <f aca="true" t="shared" si="0" ref="G8:G24">SUM(H8:M8)</f>
        <v>12</v>
      </c>
      <c r="H8" s="596">
        <v>3</v>
      </c>
      <c r="I8" s="596">
        <v>3</v>
      </c>
      <c r="J8" s="177">
        <v>3</v>
      </c>
      <c r="K8" s="177">
        <v>3</v>
      </c>
      <c r="L8" s="617"/>
      <c r="M8" s="596"/>
      <c r="N8" s="178"/>
    </row>
    <row r="9" spans="1:14" ht="15" customHeight="1">
      <c r="A9" s="1435"/>
      <c r="B9" s="1430"/>
      <c r="C9" s="179"/>
      <c r="D9" s="174" t="s">
        <v>241</v>
      </c>
      <c r="E9" s="175" t="s">
        <v>242</v>
      </c>
      <c r="F9" s="176">
        <f>G9</f>
        <v>8</v>
      </c>
      <c r="G9" s="426">
        <f t="shared" si="0"/>
        <v>8</v>
      </c>
      <c r="H9" s="596">
        <v>2</v>
      </c>
      <c r="I9" s="596">
        <v>2</v>
      </c>
      <c r="J9" s="177">
        <v>2</v>
      </c>
      <c r="K9" s="177">
        <v>2</v>
      </c>
      <c r="L9" s="617"/>
      <c r="M9" s="596"/>
      <c r="N9" s="180"/>
    </row>
    <row r="10" spans="1:14" ht="15" customHeight="1">
      <c r="A10" s="1435"/>
      <c r="B10" s="1430"/>
      <c r="C10" s="179"/>
      <c r="D10" s="181" t="s">
        <v>243</v>
      </c>
      <c r="E10" s="175" t="s">
        <v>244</v>
      </c>
      <c r="F10" s="176">
        <f>G10</f>
        <v>6</v>
      </c>
      <c r="G10" s="426">
        <f t="shared" si="0"/>
        <v>6</v>
      </c>
      <c r="H10" s="596">
        <v>2</v>
      </c>
      <c r="I10" s="596">
        <v>2</v>
      </c>
      <c r="J10" s="177">
        <v>2</v>
      </c>
      <c r="K10" s="177"/>
      <c r="L10" s="617"/>
      <c r="M10" s="618"/>
      <c r="N10" s="178"/>
    </row>
    <row r="11" spans="1:14" ht="15" customHeight="1">
      <c r="A11" s="1435"/>
      <c r="B11" s="1430"/>
      <c r="C11" s="179"/>
      <c r="D11" s="1417" t="s">
        <v>245</v>
      </c>
      <c r="E11" s="427" t="s">
        <v>246</v>
      </c>
      <c r="F11" s="1419">
        <f>SUM(G11:G13)</f>
        <v>4</v>
      </c>
      <c r="G11" s="426">
        <f t="shared" si="0"/>
        <v>2</v>
      </c>
      <c r="H11" s="596">
        <v>1</v>
      </c>
      <c r="I11" s="596">
        <v>1</v>
      </c>
      <c r="J11" s="177"/>
      <c r="K11" s="177"/>
      <c r="L11" s="617"/>
      <c r="M11" s="596"/>
      <c r="N11" s="182"/>
    </row>
    <row r="12" spans="1:14" ht="15" customHeight="1">
      <c r="A12" s="1435"/>
      <c r="B12" s="1430"/>
      <c r="C12" s="179"/>
      <c r="D12" s="1418"/>
      <c r="E12" s="175" t="s">
        <v>247</v>
      </c>
      <c r="F12" s="1419"/>
      <c r="G12" s="426">
        <f t="shared" si="0"/>
        <v>1</v>
      </c>
      <c r="H12" s="596"/>
      <c r="I12" s="596"/>
      <c r="J12" s="177">
        <v>1</v>
      </c>
      <c r="K12" s="177"/>
      <c r="L12" s="617"/>
      <c r="M12" s="596"/>
      <c r="N12" s="182"/>
    </row>
    <row r="13" spans="1:14" ht="15" customHeight="1">
      <c r="A13" s="1435"/>
      <c r="B13" s="1430"/>
      <c r="C13" s="179">
        <f>G25</f>
        <v>56</v>
      </c>
      <c r="D13" s="1418"/>
      <c r="E13" s="427" t="s">
        <v>248</v>
      </c>
      <c r="F13" s="1419"/>
      <c r="G13" s="426">
        <f t="shared" si="0"/>
        <v>1</v>
      </c>
      <c r="H13" s="596"/>
      <c r="I13" s="596"/>
      <c r="J13" s="177"/>
      <c r="K13" s="177">
        <v>1</v>
      </c>
      <c r="L13" s="617"/>
      <c r="M13" s="596"/>
      <c r="N13" s="182"/>
    </row>
    <row r="14" spans="1:14" ht="15" customHeight="1">
      <c r="A14" s="1435"/>
      <c r="B14" s="1430"/>
      <c r="C14" s="179" t="s">
        <v>249</v>
      </c>
      <c r="D14" s="1417" t="s">
        <v>250</v>
      </c>
      <c r="E14" s="175" t="s">
        <v>251</v>
      </c>
      <c r="F14" s="1419">
        <f>SUM(G14:G16)</f>
        <v>6</v>
      </c>
      <c r="G14" s="426">
        <f t="shared" si="0"/>
        <v>2</v>
      </c>
      <c r="H14" s="596"/>
      <c r="I14" s="596"/>
      <c r="J14" s="177">
        <v>1</v>
      </c>
      <c r="K14" s="177">
        <v>1</v>
      </c>
      <c r="L14" s="617"/>
      <c r="M14" s="596"/>
      <c r="N14" s="180"/>
    </row>
    <row r="15" spans="1:14" ht="15" customHeight="1">
      <c r="A15" s="1435"/>
      <c r="B15" s="1430"/>
      <c r="C15" s="184">
        <f>G25/G57</f>
        <v>0.32558139534883723</v>
      </c>
      <c r="D15" s="1418"/>
      <c r="E15" s="175" t="s">
        <v>252</v>
      </c>
      <c r="F15" s="1419"/>
      <c r="G15" s="426">
        <f t="shared" si="0"/>
        <v>2</v>
      </c>
      <c r="H15" s="596"/>
      <c r="I15" s="596"/>
      <c r="J15" s="177">
        <v>1</v>
      </c>
      <c r="K15" s="177">
        <v>1</v>
      </c>
      <c r="L15" s="617"/>
      <c r="M15" s="596"/>
      <c r="N15" s="180"/>
    </row>
    <row r="16" spans="1:14" ht="15" customHeight="1">
      <c r="A16" s="1435"/>
      <c r="B16" s="1430"/>
      <c r="C16" s="429"/>
      <c r="D16" s="1418"/>
      <c r="E16" s="427" t="s">
        <v>253</v>
      </c>
      <c r="F16" s="1419"/>
      <c r="G16" s="426">
        <f t="shared" si="0"/>
        <v>2</v>
      </c>
      <c r="H16" s="596"/>
      <c r="I16" s="596"/>
      <c r="J16" s="177"/>
      <c r="K16" s="177"/>
      <c r="L16" s="617">
        <v>1</v>
      </c>
      <c r="M16" s="596">
        <v>1</v>
      </c>
      <c r="N16" s="186"/>
    </row>
    <row r="17" spans="1:14" ht="15" customHeight="1">
      <c r="A17" s="1435"/>
      <c r="B17" s="1430"/>
      <c r="C17" s="429"/>
      <c r="D17" s="1417" t="s">
        <v>254</v>
      </c>
      <c r="E17" s="175" t="s">
        <v>255</v>
      </c>
      <c r="F17" s="1419">
        <f>SUM(G17:G19)</f>
        <v>4</v>
      </c>
      <c r="G17" s="426">
        <f t="shared" si="0"/>
        <v>2</v>
      </c>
      <c r="H17" s="596">
        <v>1</v>
      </c>
      <c r="I17" s="596">
        <v>1</v>
      </c>
      <c r="J17" s="177" t="s">
        <v>256</v>
      </c>
      <c r="K17" s="177" t="s">
        <v>256</v>
      </c>
      <c r="L17" s="617"/>
      <c r="M17" s="596"/>
      <c r="N17" s="180"/>
    </row>
    <row r="18" spans="1:14" ht="15" customHeight="1">
      <c r="A18" s="1435"/>
      <c r="B18" s="1430"/>
      <c r="C18" s="429"/>
      <c r="D18" s="1417"/>
      <c r="E18" s="175" t="s">
        <v>257</v>
      </c>
      <c r="F18" s="1419"/>
      <c r="G18" s="426">
        <f t="shared" si="0"/>
        <v>2</v>
      </c>
      <c r="H18" s="596"/>
      <c r="I18" s="596"/>
      <c r="J18" s="177">
        <v>1</v>
      </c>
      <c r="K18" s="177">
        <v>1</v>
      </c>
      <c r="L18" s="617"/>
      <c r="M18" s="596"/>
      <c r="N18" s="180"/>
    </row>
    <row r="19" spans="1:14" ht="15" customHeight="1">
      <c r="A19" s="1435"/>
      <c r="B19" s="1430"/>
      <c r="C19" s="179"/>
      <c r="D19" s="1418"/>
      <c r="E19" s="430" t="s">
        <v>258</v>
      </c>
      <c r="F19" s="1419"/>
      <c r="G19" s="426">
        <f t="shared" si="0"/>
        <v>0</v>
      </c>
      <c r="H19" s="596"/>
      <c r="I19" s="596"/>
      <c r="J19" s="177"/>
      <c r="K19" s="177"/>
      <c r="L19" s="617"/>
      <c r="M19" s="596"/>
      <c r="N19" s="187"/>
    </row>
    <row r="20" spans="1:14" ht="15" customHeight="1">
      <c r="A20" s="1435"/>
      <c r="B20" s="1430"/>
      <c r="C20" s="179"/>
      <c r="D20" s="1417" t="s">
        <v>259</v>
      </c>
      <c r="E20" s="175" t="s">
        <v>260</v>
      </c>
      <c r="F20" s="1419">
        <f>SUM(G20:G21)</f>
        <v>4</v>
      </c>
      <c r="G20" s="426">
        <f t="shared" si="0"/>
        <v>2</v>
      </c>
      <c r="H20" s="596">
        <v>2</v>
      </c>
      <c r="I20" s="596"/>
      <c r="J20" s="177"/>
      <c r="K20" s="177"/>
      <c r="L20" s="617"/>
      <c r="M20" s="596"/>
      <c r="N20" s="188"/>
    </row>
    <row r="21" spans="1:14" ht="15" customHeight="1">
      <c r="A21" s="1435"/>
      <c r="B21" s="1430"/>
      <c r="C21" s="179"/>
      <c r="D21" s="1418"/>
      <c r="E21" s="175" t="s">
        <v>261</v>
      </c>
      <c r="F21" s="1407"/>
      <c r="G21" s="426">
        <f t="shared" si="0"/>
        <v>2</v>
      </c>
      <c r="H21" s="596">
        <v>1</v>
      </c>
      <c r="I21" s="596">
        <v>1</v>
      </c>
      <c r="J21" s="177"/>
      <c r="K21" s="177"/>
      <c r="L21" s="617"/>
      <c r="M21" s="596"/>
      <c r="N21" s="182"/>
    </row>
    <row r="22" spans="1:14" ht="15" customHeight="1">
      <c r="A22" s="1435"/>
      <c r="B22" s="1430"/>
      <c r="C22" s="179"/>
      <c r="D22" s="1417" t="s">
        <v>262</v>
      </c>
      <c r="E22" s="175" t="s">
        <v>263</v>
      </c>
      <c r="F22" s="176">
        <f>G22</f>
        <v>4</v>
      </c>
      <c r="G22" s="426">
        <f t="shared" si="0"/>
        <v>4</v>
      </c>
      <c r="H22" s="596">
        <v>2</v>
      </c>
      <c r="I22" s="596">
        <v>2</v>
      </c>
      <c r="J22" s="177"/>
      <c r="K22" s="177"/>
      <c r="L22" s="617"/>
      <c r="M22" s="596"/>
      <c r="N22" s="182"/>
    </row>
    <row r="23" spans="1:14" ht="15" customHeight="1">
      <c r="A23" s="1435"/>
      <c r="B23" s="1430"/>
      <c r="C23" s="179"/>
      <c r="D23" s="1418"/>
      <c r="E23" s="175" t="s">
        <v>264</v>
      </c>
      <c r="F23" s="189">
        <f>G23</f>
        <v>4</v>
      </c>
      <c r="G23" s="426">
        <f t="shared" si="0"/>
        <v>4</v>
      </c>
      <c r="H23" s="596">
        <v>1</v>
      </c>
      <c r="I23" s="596">
        <v>1</v>
      </c>
      <c r="J23" s="177">
        <v>1</v>
      </c>
      <c r="K23" s="177">
        <v>1</v>
      </c>
      <c r="L23" s="617"/>
      <c r="M23" s="596"/>
      <c r="N23" s="182"/>
    </row>
    <row r="24" spans="1:14" ht="15" customHeight="1">
      <c r="A24" s="1435"/>
      <c r="B24" s="1430"/>
      <c r="C24" s="179"/>
      <c r="D24" s="1417" t="s">
        <v>265</v>
      </c>
      <c r="E24" s="1417"/>
      <c r="F24" s="176">
        <f>G24</f>
        <v>4</v>
      </c>
      <c r="G24" s="426">
        <f t="shared" si="0"/>
        <v>4</v>
      </c>
      <c r="H24" s="596">
        <v>1</v>
      </c>
      <c r="I24" s="596">
        <v>1</v>
      </c>
      <c r="J24" s="177">
        <v>1</v>
      </c>
      <c r="K24" s="177">
        <v>1</v>
      </c>
      <c r="L24" s="617"/>
      <c r="M24" s="596"/>
      <c r="N24" s="182"/>
    </row>
    <row r="25" spans="1:14" ht="15" customHeight="1">
      <c r="A25" s="1435"/>
      <c r="B25" s="1430"/>
      <c r="C25" s="183"/>
      <c r="D25" s="1438" t="s">
        <v>229</v>
      </c>
      <c r="E25" s="1439"/>
      <c r="F25" s="422">
        <f aca="true" t="shared" si="1" ref="F25:M25">SUM(F8:F24)</f>
        <v>56</v>
      </c>
      <c r="G25" s="431">
        <f t="shared" si="1"/>
        <v>56</v>
      </c>
      <c r="H25" s="597">
        <f t="shared" si="1"/>
        <v>16</v>
      </c>
      <c r="I25" s="597">
        <f t="shared" si="1"/>
        <v>14</v>
      </c>
      <c r="J25" s="432">
        <f t="shared" si="1"/>
        <v>13</v>
      </c>
      <c r="K25" s="432">
        <f t="shared" si="1"/>
        <v>11</v>
      </c>
      <c r="L25" s="597">
        <f t="shared" si="1"/>
        <v>1</v>
      </c>
      <c r="M25" s="597">
        <f t="shared" si="1"/>
        <v>1</v>
      </c>
      <c r="N25" s="180"/>
    </row>
    <row r="26" spans="1:14" ht="16.5">
      <c r="A26" s="1435"/>
      <c r="B26" s="1430" t="s">
        <v>266</v>
      </c>
      <c r="C26" s="179"/>
      <c r="D26" s="1410" t="s">
        <v>267</v>
      </c>
      <c r="E26" s="1411"/>
      <c r="F26" s="1407">
        <f>G32</f>
        <v>28</v>
      </c>
      <c r="G26" s="177">
        <f aca="true" t="shared" si="2" ref="G26:G31">SUM(H26:M26)</f>
        <v>6</v>
      </c>
      <c r="H26" s="598">
        <v>3</v>
      </c>
      <c r="I26" s="596">
        <v>3</v>
      </c>
      <c r="J26" s="177"/>
      <c r="K26" s="177"/>
      <c r="L26" s="596"/>
      <c r="M26" s="596"/>
      <c r="N26" s="180"/>
    </row>
    <row r="27" spans="1:14" ht="16.5">
      <c r="A27" s="1435"/>
      <c r="B27" s="1430"/>
      <c r="C27" s="179">
        <f>G32</f>
        <v>28</v>
      </c>
      <c r="D27" s="1410" t="s">
        <v>268</v>
      </c>
      <c r="E27" s="1411"/>
      <c r="F27" s="1408"/>
      <c r="G27" s="177">
        <f t="shared" si="2"/>
        <v>6</v>
      </c>
      <c r="H27" s="598">
        <v>3</v>
      </c>
      <c r="I27" s="596">
        <v>3</v>
      </c>
      <c r="J27" s="177"/>
      <c r="K27" s="177"/>
      <c r="L27" s="596"/>
      <c r="M27" s="596"/>
      <c r="N27" s="180"/>
    </row>
    <row r="28" spans="1:14" ht="16.5">
      <c r="A28" s="1435"/>
      <c r="B28" s="1430"/>
      <c r="C28" s="179" t="s">
        <v>748</v>
      </c>
      <c r="D28" s="1410" t="s">
        <v>269</v>
      </c>
      <c r="E28" s="1411"/>
      <c r="F28" s="1408"/>
      <c r="G28" s="177">
        <f t="shared" si="2"/>
        <v>4</v>
      </c>
      <c r="H28" s="598">
        <v>2</v>
      </c>
      <c r="I28" s="596">
        <v>2</v>
      </c>
      <c r="J28" s="177"/>
      <c r="K28" s="177"/>
      <c r="L28" s="596"/>
      <c r="M28" s="596"/>
      <c r="N28" s="180"/>
    </row>
    <row r="29" spans="1:14" ht="17.25" customHeight="1">
      <c r="A29" s="1435"/>
      <c r="B29" s="1430"/>
      <c r="C29" s="179"/>
      <c r="D29" s="1410" t="s">
        <v>270</v>
      </c>
      <c r="E29" s="1410"/>
      <c r="F29" s="1408"/>
      <c r="G29" s="177">
        <f t="shared" si="2"/>
        <v>4</v>
      </c>
      <c r="H29" s="598">
        <v>2</v>
      </c>
      <c r="I29" s="596">
        <v>2</v>
      </c>
      <c r="J29" s="177"/>
      <c r="K29" s="177"/>
      <c r="L29" s="596"/>
      <c r="M29" s="596"/>
      <c r="N29" s="180"/>
    </row>
    <row r="30" spans="1:14" ht="16.5">
      <c r="A30" s="1435"/>
      <c r="B30" s="1430"/>
      <c r="C30" s="184">
        <f>G32/G57</f>
        <v>0.16279069767441862</v>
      </c>
      <c r="D30" s="1410" t="s">
        <v>271</v>
      </c>
      <c r="E30" s="1411"/>
      <c r="F30" s="1408"/>
      <c r="G30" s="177">
        <f t="shared" si="2"/>
        <v>4</v>
      </c>
      <c r="H30" s="596"/>
      <c r="I30" s="596"/>
      <c r="J30" s="177">
        <v>2</v>
      </c>
      <c r="K30" s="177">
        <v>2</v>
      </c>
      <c r="L30" s="596"/>
      <c r="M30" s="596"/>
      <c r="N30" s="180"/>
    </row>
    <row r="31" spans="1:14" ht="16.5">
      <c r="A31" s="1435"/>
      <c r="B31" s="1430"/>
      <c r="C31" s="429"/>
      <c r="D31" s="1410" t="s">
        <v>272</v>
      </c>
      <c r="E31" s="1411"/>
      <c r="F31" s="1408"/>
      <c r="G31" s="177">
        <f t="shared" si="2"/>
        <v>4</v>
      </c>
      <c r="H31" s="596"/>
      <c r="I31" s="596"/>
      <c r="J31" s="433"/>
      <c r="K31" s="433"/>
      <c r="L31" s="596">
        <v>2</v>
      </c>
      <c r="M31" s="596">
        <v>2</v>
      </c>
      <c r="N31" s="180"/>
    </row>
    <row r="32" spans="1:14" ht="16.5">
      <c r="A32" s="1435"/>
      <c r="B32" s="1430"/>
      <c r="C32" s="183"/>
      <c r="D32" s="1413" t="s">
        <v>743</v>
      </c>
      <c r="E32" s="1414"/>
      <c r="F32" s="1408"/>
      <c r="G32" s="432">
        <f aca="true" t="shared" si="3" ref="G32:M32">SUM(G26:G31)</f>
        <v>28</v>
      </c>
      <c r="H32" s="597">
        <f t="shared" si="3"/>
        <v>10</v>
      </c>
      <c r="I32" s="597">
        <f t="shared" si="3"/>
        <v>10</v>
      </c>
      <c r="J32" s="432">
        <f t="shared" si="3"/>
        <v>2</v>
      </c>
      <c r="K32" s="432">
        <f t="shared" si="3"/>
        <v>2</v>
      </c>
      <c r="L32" s="597">
        <f t="shared" si="3"/>
        <v>2</v>
      </c>
      <c r="M32" s="597">
        <f t="shared" si="3"/>
        <v>2</v>
      </c>
      <c r="N32" s="180"/>
    </row>
    <row r="33" spans="1:14" ht="15" customHeight="1">
      <c r="A33" s="1436" t="s">
        <v>273</v>
      </c>
      <c r="B33" s="1409" t="s">
        <v>274</v>
      </c>
      <c r="C33" s="190"/>
      <c r="D33" s="1412" t="s">
        <v>275</v>
      </c>
      <c r="E33" s="1412"/>
      <c r="F33" s="1407">
        <f>G39</f>
        <v>20</v>
      </c>
      <c r="G33" s="177">
        <f aca="true" t="shared" si="4" ref="G33:G38">SUM(H33:M33)</f>
        <v>2</v>
      </c>
      <c r="H33" s="596"/>
      <c r="I33" s="596">
        <v>2</v>
      </c>
      <c r="J33" s="177"/>
      <c r="K33" s="177"/>
      <c r="L33" s="596"/>
      <c r="M33" s="596"/>
      <c r="N33" s="180"/>
    </row>
    <row r="34" spans="1:14" ht="15" customHeight="1">
      <c r="A34" s="1436"/>
      <c r="B34" s="1409"/>
      <c r="C34" s="190"/>
      <c r="D34" s="1412" t="s">
        <v>276</v>
      </c>
      <c r="E34" s="1412"/>
      <c r="F34" s="1408"/>
      <c r="G34" s="177">
        <f t="shared" si="4"/>
        <v>8</v>
      </c>
      <c r="H34" s="596"/>
      <c r="I34" s="596"/>
      <c r="J34" s="177">
        <v>2</v>
      </c>
      <c r="K34" s="177">
        <v>2</v>
      </c>
      <c r="L34" s="596">
        <v>2</v>
      </c>
      <c r="M34" s="596">
        <v>2</v>
      </c>
      <c r="N34" s="180"/>
    </row>
    <row r="35" spans="1:14" ht="15" customHeight="1">
      <c r="A35" s="1436"/>
      <c r="B35" s="1409"/>
      <c r="C35" s="179"/>
      <c r="D35" s="1412" t="s">
        <v>277</v>
      </c>
      <c r="E35" s="1412"/>
      <c r="F35" s="1408"/>
      <c r="G35" s="177">
        <f t="shared" si="4"/>
        <v>2</v>
      </c>
      <c r="H35" s="596"/>
      <c r="I35" s="596"/>
      <c r="J35" s="177"/>
      <c r="K35" s="177"/>
      <c r="L35" s="596">
        <v>1</v>
      </c>
      <c r="M35" s="596">
        <v>1</v>
      </c>
      <c r="N35" s="180"/>
    </row>
    <row r="36" spans="1:14" ht="15" customHeight="1">
      <c r="A36" s="1436"/>
      <c r="B36" s="1409"/>
      <c r="C36" s="179"/>
      <c r="D36" s="1410" t="s">
        <v>278</v>
      </c>
      <c r="E36" s="1410"/>
      <c r="F36" s="1408"/>
      <c r="G36" s="177">
        <f t="shared" si="4"/>
        <v>4</v>
      </c>
      <c r="H36" s="596"/>
      <c r="I36" s="596"/>
      <c r="J36" s="177"/>
      <c r="K36" s="177"/>
      <c r="L36" s="596">
        <v>2</v>
      </c>
      <c r="M36" s="596">
        <v>2</v>
      </c>
      <c r="N36" s="180"/>
    </row>
    <row r="37" spans="1:14" ht="15" customHeight="1">
      <c r="A37" s="1436"/>
      <c r="B37" s="1409"/>
      <c r="C37" s="191"/>
      <c r="D37" s="1412" t="s">
        <v>279</v>
      </c>
      <c r="E37" s="1412"/>
      <c r="F37" s="1408"/>
      <c r="G37" s="177">
        <f t="shared" si="4"/>
        <v>2</v>
      </c>
      <c r="H37" s="596"/>
      <c r="I37" s="596"/>
      <c r="J37" s="177"/>
      <c r="K37" s="177">
        <v>2</v>
      </c>
      <c r="L37" s="596"/>
      <c r="M37" s="596"/>
      <c r="N37" s="180"/>
    </row>
    <row r="38" spans="1:14" ht="15" customHeight="1">
      <c r="A38" s="1436"/>
      <c r="B38" s="1409"/>
      <c r="C38" s="192"/>
      <c r="D38" s="1412" t="s">
        <v>280</v>
      </c>
      <c r="E38" s="1412"/>
      <c r="F38" s="1408"/>
      <c r="G38" s="177">
        <f t="shared" si="4"/>
        <v>2</v>
      </c>
      <c r="H38" s="596"/>
      <c r="I38" s="596"/>
      <c r="J38" s="177"/>
      <c r="K38" s="177"/>
      <c r="L38" s="596">
        <v>1</v>
      </c>
      <c r="M38" s="596">
        <v>1</v>
      </c>
      <c r="N38" s="180"/>
    </row>
    <row r="39" spans="1:15" ht="15" customHeight="1">
      <c r="A39" s="1436"/>
      <c r="B39" s="1409"/>
      <c r="C39" s="435">
        <f>G39</f>
        <v>20</v>
      </c>
      <c r="D39" s="1433" t="s">
        <v>281</v>
      </c>
      <c r="E39" s="1437"/>
      <c r="F39" s="1408"/>
      <c r="G39" s="432">
        <f aca="true" t="shared" si="5" ref="G39:M39">SUM(G33:G38)</f>
        <v>20</v>
      </c>
      <c r="H39" s="597">
        <f t="shared" si="5"/>
        <v>0</v>
      </c>
      <c r="I39" s="597">
        <f t="shared" si="5"/>
        <v>2</v>
      </c>
      <c r="J39" s="432">
        <f t="shared" si="5"/>
        <v>2</v>
      </c>
      <c r="K39" s="432">
        <f t="shared" si="5"/>
        <v>4</v>
      </c>
      <c r="L39" s="597">
        <f t="shared" si="5"/>
        <v>6</v>
      </c>
      <c r="M39" s="597">
        <f t="shared" si="5"/>
        <v>6</v>
      </c>
      <c r="N39" s="180"/>
      <c r="O39" s="194"/>
    </row>
    <row r="40" spans="1:14" ht="15" customHeight="1">
      <c r="A40" s="1436"/>
      <c r="B40" s="436" t="s">
        <v>282</v>
      </c>
      <c r="C40" s="435" t="s">
        <v>283</v>
      </c>
      <c r="D40" s="1406" t="s">
        <v>284</v>
      </c>
      <c r="E40" s="1406"/>
      <c r="F40" s="1407">
        <f>G56</f>
        <v>88</v>
      </c>
      <c r="G40" s="177">
        <f aca="true" t="shared" si="6" ref="G40:G55">SUM(H40:M40)</f>
        <v>8</v>
      </c>
      <c r="H40" s="596"/>
      <c r="I40" s="596"/>
      <c r="J40" s="177"/>
      <c r="K40" s="177"/>
      <c r="L40" s="596">
        <v>4</v>
      </c>
      <c r="M40" s="596">
        <v>4</v>
      </c>
      <c r="N40" s="437" t="s">
        <v>285</v>
      </c>
    </row>
    <row r="41" spans="1:14" ht="15" customHeight="1">
      <c r="A41" s="1436"/>
      <c r="B41" s="1409" t="s">
        <v>286</v>
      </c>
      <c r="C41" s="193"/>
      <c r="D41" s="1406" t="s">
        <v>287</v>
      </c>
      <c r="E41" s="1406"/>
      <c r="F41" s="1407"/>
      <c r="G41" s="177">
        <f t="shared" si="6"/>
        <v>6</v>
      </c>
      <c r="H41" s="596"/>
      <c r="I41" s="596"/>
      <c r="J41" s="177"/>
      <c r="K41" s="177"/>
      <c r="L41" s="596">
        <v>3</v>
      </c>
      <c r="M41" s="596">
        <v>3</v>
      </c>
      <c r="N41" s="437"/>
    </row>
    <row r="42" spans="1:14" ht="15" customHeight="1">
      <c r="A42" s="1436"/>
      <c r="B42" s="1409"/>
      <c r="C42" s="193"/>
      <c r="D42" s="1406" t="s">
        <v>288</v>
      </c>
      <c r="E42" s="1406"/>
      <c r="F42" s="1407"/>
      <c r="G42" s="177">
        <f t="shared" si="6"/>
        <v>6</v>
      </c>
      <c r="H42" s="596"/>
      <c r="I42" s="596"/>
      <c r="J42" s="177"/>
      <c r="K42" s="177"/>
      <c r="L42" s="596">
        <v>3</v>
      </c>
      <c r="M42" s="596">
        <v>3</v>
      </c>
      <c r="N42" s="437"/>
    </row>
    <row r="43" spans="1:14" ht="15" customHeight="1">
      <c r="A43" s="1436"/>
      <c r="B43" s="1409"/>
      <c r="C43" s="193">
        <f>F40</f>
        <v>88</v>
      </c>
      <c r="D43" s="1406" t="s">
        <v>289</v>
      </c>
      <c r="E43" s="1406"/>
      <c r="F43" s="1408"/>
      <c r="G43" s="177">
        <f t="shared" si="6"/>
        <v>6</v>
      </c>
      <c r="H43" s="596"/>
      <c r="I43" s="596"/>
      <c r="J43" s="562">
        <v>3</v>
      </c>
      <c r="K43" s="562">
        <v>3</v>
      </c>
      <c r="L43" s="563"/>
      <c r="M43" s="563"/>
      <c r="N43" s="195"/>
    </row>
    <row r="44" spans="1:14" ht="15" customHeight="1">
      <c r="A44" s="1436"/>
      <c r="B44" s="1409"/>
      <c r="C44" s="193"/>
      <c r="D44" s="1406" t="s">
        <v>290</v>
      </c>
      <c r="E44" s="1406"/>
      <c r="F44" s="1408"/>
      <c r="G44" s="177">
        <f t="shared" si="6"/>
        <v>6</v>
      </c>
      <c r="H44" s="596"/>
      <c r="I44" s="596"/>
      <c r="J44" s="562"/>
      <c r="K44" s="562"/>
      <c r="L44" s="563">
        <v>3</v>
      </c>
      <c r="M44" s="563">
        <v>3</v>
      </c>
      <c r="N44" s="195"/>
    </row>
    <row r="45" spans="1:14" ht="15" customHeight="1">
      <c r="A45" s="1436"/>
      <c r="B45" s="1409"/>
      <c r="C45" s="179"/>
      <c r="D45" s="1406" t="s">
        <v>291</v>
      </c>
      <c r="E45" s="1406"/>
      <c r="F45" s="1408"/>
      <c r="G45" s="177">
        <f t="shared" si="6"/>
        <v>6</v>
      </c>
      <c r="H45" s="596"/>
      <c r="I45" s="596"/>
      <c r="J45" s="177">
        <v>3</v>
      </c>
      <c r="K45" s="177">
        <v>3</v>
      </c>
      <c r="L45" s="596"/>
      <c r="M45" s="596"/>
      <c r="N45" s="195"/>
    </row>
    <row r="46" spans="1:14" ht="15" customHeight="1">
      <c r="A46" s="1436"/>
      <c r="B46" s="1409"/>
      <c r="C46" s="179"/>
      <c r="D46" s="1406" t="s">
        <v>292</v>
      </c>
      <c r="E46" s="1406"/>
      <c r="F46" s="1408"/>
      <c r="G46" s="177">
        <f t="shared" si="6"/>
        <v>8</v>
      </c>
      <c r="H46" s="596"/>
      <c r="I46" s="596"/>
      <c r="J46" s="177">
        <v>4</v>
      </c>
      <c r="K46" s="177">
        <v>4</v>
      </c>
      <c r="L46" s="596"/>
      <c r="M46" s="596"/>
      <c r="N46" s="195"/>
    </row>
    <row r="47" spans="1:14" ht="15" customHeight="1">
      <c r="A47" s="1436"/>
      <c r="B47" s="1409"/>
      <c r="C47" s="179">
        <f>G39+G56</f>
        <v>108</v>
      </c>
      <c r="D47" s="1404" t="s">
        <v>293</v>
      </c>
      <c r="E47" s="1405"/>
      <c r="F47" s="1408"/>
      <c r="G47" s="177">
        <f t="shared" si="6"/>
        <v>8</v>
      </c>
      <c r="H47" s="596"/>
      <c r="I47" s="596"/>
      <c r="J47" s="177"/>
      <c r="K47" s="177"/>
      <c r="L47" s="596">
        <v>4</v>
      </c>
      <c r="M47" s="596">
        <v>4</v>
      </c>
      <c r="N47" s="195"/>
    </row>
    <row r="48" spans="1:14" ht="15" customHeight="1">
      <c r="A48" s="1436"/>
      <c r="B48" s="1409"/>
      <c r="C48" s="179"/>
      <c r="D48" s="1404" t="s">
        <v>294</v>
      </c>
      <c r="E48" s="1405"/>
      <c r="F48" s="1408"/>
      <c r="G48" s="177">
        <f t="shared" si="6"/>
        <v>8</v>
      </c>
      <c r="H48" s="596"/>
      <c r="I48" s="596"/>
      <c r="J48" s="177"/>
      <c r="K48" s="177"/>
      <c r="L48" s="596">
        <v>4</v>
      </c>
      <c r="M48" s="596">
        <v>4</v>
      </c>
      <c r="N48" s="195"/>
    </row>
    <row r="49" spans="1:14" ht="15" customHeight="1">
      <c r="A49" s="1436"/>
      <c r="B49" s="1409"/>
      <c r="C49" s="196" t="s">
        <v>295</v>
      </c>
      <c r="D49" s="1406" t="s">
        <v>296</v>
      </c>
      <c r="E49" s="1406"/>
      <c r="F49" s="1408"/>
      <c r="G49" s="177">
        <f t="shared" si="6"/>
        <v>6</v>
      </c>
      <c r="H49" s="596"/>
      <c r="I49" s="596"/>
      <c r="J49" s="563">
        <v>3</v>
      </c>
      <c r="K49" s="563">
        <v>3</v>
      </c>
      <c r="L49" s="596"/>
      <c r="M49" s="596"/>
      <c r="N49" s="195"/>
    </row>
    <row r="50" spans="1:14" ht="15" customHeight="1">
      <c r="A50" s="1436"/>
      <c r="B50" s="1409"/>
      <c r="C50" s="184">
        <f>F56/F57</f>
        <v>0.5625</v>
      </c>
      <c r="D50" s="1406" t="s">
        <v>297</v>
      </c>
      <c r="E50" s="1406"/>
      <c r="F50" s="1408"/>
      <c r="G50" s="177">
        <f t="shared" si="6"/>
        <v>4</v>
      </c>
      <c r="H50" s="596"/>
      <c r="I50" s="596"/>
      <c r="J50" s="177"/>
      <c r="K50" s="177"/>
      <c r="L50" s="596">
        <v>2</v>
      </c>
      <c r="M50" s="596">
        <v>2</v>
      </c>
      <c r="N50" s="195"/>
    </row>
    <row r="51" spans="1:14" ht="15" customHeight="1">
      <c r="A51" s="1436"/>
      <c r="B51" s="1409"/>
      <c r="C51" s="184"/>
      <c r="D51" s="1406" t="s">
        <v>298</v>
      </c>
      <c r="E51" s="1406"/>
      <c r="F51" s="1408"/>
      <c r="G51" s="177">
        <f t="shared" si="6"/>
        <v>4</v>
      </c>
      <c r="H51" s="596"/>
      <c r="I51" s="596"/>
      <c r="J51" s="177">
        <v>2</v>
      </c>
      <c r="K51" s="177">
        <v>2</v>
      </c>
      <c r="L51" s="596"/>
      <c r="M51" s="596"/>
      <c r="N51" s="195"/>
    </row>
    <row r="52" spans="1:14" ht="15" customHeight="1">
      <c r="A52" s="1436"/>
      <c r="B52" s="1409"/>
      <c r="C52" s="184"/>
      <c r="D52" s="1406" t="s">
        <v>299</v>
      </c>
      <c r="E52" s="1406"/>
      <c r="F52" s="1408"/>
      <c r="G52" s="177">
        <f t="shared" si="6"/>
        <v>8</v>
      </c>
      <c r="H52" s="596">
        <v>4</v>
      </c>
      <c r="I52" s="596">
        <v>4</v>
      </c>
      <c r="J52" s="177"/>
      <c r="K52" s="177"/>
      <c r="L52" s="596"/>
      <c r="M52" s="596"/>
      <c r="N52" s="195"/>
    </row>
    <row r="53" spans="1:14" ht="15" customHeight="1">
      <c r="A53" s="1436"/>
      <c r="B53" s="1409"/>
      <c r="C53" s="184"/>
      <c r="D53" s="1406" t="s">
        <v>300</v>
      </c>
      <c r="E53" s="1406"/>
      <c r="F53" s="1408"/>
      <c r="G53" s="177">
        <f t="shared" si="6"/>
        <v>4</v>
      </c>
      <c r="H53" s="596">
        <v>2</v>
      </c>
      <c r="I53" s="596">
        <v>2</v>
      </c>
      <c r="J53" s="177"/>
      <c r="K53" s="177"/>
      <c r="L53" s="596"/>
      <c r="M53" s="596"/>
      <c r="N53" s="195"/>
    </row>
    <row r="54" spans="1:14" ht="15" customHeight="1">
      <c r="A54" s="1436"/>
      <c r="B54" s="1409"/>
      <c r="C54" s="179"/>
      <c r="D54" s="1406"/>
      <c r="E54" s="1406"/>
      <c r="F54" s="1408"/>
      <c r="G54" s="177">
        <f t="shared" si="6"/>
        <v>0</v>
      </c>
      <c r="H54" s="596"/>
      <c r="I54" s="596"/>
      <c r="J54" s="177"/>
      <c r="K54" s="177"/>
      <c r="L54" s="596"/>
      <c r="M54" s="596"/>
      <c r="N54" s="195"/>
    </row>
    <row r="55" spans="1:14" ht="15" customHeight="1">
      <c r="A55" s="1436"/>
      <c r="B55" s="1409"/>
      <c r="C55" s="179"/>
      <c r="D55" s="1406"/>
      <c r="E55" s="1406"/>
      <c r="F55" s="1408"/>
      <c r="G55" s="177">
        <f t="shared" si="6"/>
        <v>0</v>
      </c>
      <c r="H55" s="596"/>
      <c r="I55" s="596"/>
      <c r="J55" s="177"/>
      <c r="K55" s="177"/>
      <c r="L55" s="596"/>
      <c r="M55" s="596"/>
      <c r="N55" s="195"/>
    </row>
    <row r="56" spans="1:15" ht="15" customHeight="1">
      <c r="A56" s="1436"/>
      <c r="B56" s="1409"/>
      <c r="C56" s="183"/>
      <c r="D56" s="1433" t="s">
        <v>301</v>
      </c>
      <c r="E56" s="1434"/>
      <c r="F56" s="434">
        <f>F33+F40</f>
        <v>108</v>
      </c>
      <c r="G56" s="432">
        <f>SUM(G40:G55)</f>
        <v>88</v>
      </c>
      <c r="H56" s="597">
        <f aca="true" t="shared" si="7" ref="H56:M56">SUM(H40:H55)+SUM(H33:H38)</f>
        <v>6</v>
      </c>
      <c r="I56" s="597">
        <f t="shared" si="7"/>
        <v>8</v>
      </c>
      <c r="J56" s="432">
        <f t="shared" si="7"/>
        <v>17</v>
      </c>
      <c r="K56" s="432">
        <f t="shared" si="7"/>
        <v>19</v>
      </c>
      <c r="L56" s="597">
        <f t="shared" si="7"/>
        <v>29</v>
      </c>
      <c r="M56" s="597">
        <f t="shared" si="7"/>
        <v>29</v>
      </c>
      <c r="N56" s="180"/>
      <c r="O56" s="194"/>
    </row>
    <row r="57" spans="1:15" ht="16.5">
      <c r="A57" s="1441" t="s">
        <v>302</v>
      </c>
      <c r="B57" s="1442"/>
      <c r="C57" s="1442"/>
      <c r="D57" s="1442"/>
      <c r="E57" s="1442"/>
      <c r="F57" s="197">
        <f>F25+F26+F33+F40</f>
        <v>192</v>
      </c>
      <c r="G57" s="438">
        <f aca="true" t="shared" si="8" ref="G57:M57">SUM(G56,G32,G25)</f>
        <v>172</v>
      </c>
      <c r="H57" s="599">
        <f t="shared" si="8"/>
        <v>32</v>
      </c>
      <c r="I57" s="599">
        <f t="shared" si="8"/>
        <v>32</v>
      </c>
      <c r="J57" s="198">
        <f t="shared" si="8"/>
        <v>32</v>
      </c>
      <c r="K57" s="198">
        <f t="shared" si="8"/>
        <v>32</v>
      </c>
      <c r="L57" s="599">
        <f t="shared" si="8"/>
        <v>32</v>
      </c>
      <c r="M57" s="599">
        <f t="shared" si="8"/>
        <v>32</v>
      </c>
      <c r="N57" s="199" t="s">
        <v>303</v>
      </c>
      <c r="O57" s="200"/>
    </row>
    <row r="58" spans="1:15" s="203" customFormat="1" ht="15" customHeight="1">
      <c r="A58" s="1443" t="s">
        <v>751</v>
      </c>
      <c r="B58" s="1409" t="s">
        <v>304</v>
      </c>
      <c r="C58" s="201"/>
      <c r="D58" s="1410" t="s">
        <v>305</v>
      </c>
      <c r="E58" s="1410"/>
      <c r="F58" s="1407">
        <f>G60</f>
        <v>18</v>
      </c>
      <c r="G58" s="438">
        <f>SUM(H58:M58)</f>
        <v>6</v>
      </c>
      <c r="H58" s="596">
        <v>1</v>
      </c>
      <c r="I58" s="596">
        <v>1</v>
      </c>
      <c r="J58" s="177">
        <v>1</v>
      </c>
      <c r="K58" s="177">
        <v>1</v>
      </c>
      <c r="L58" s="596">
        <v>1</v>
      </c>
      <c r="M58" s="596">
        <v>1</v>
      </c>
      <c r="N58" s="1440" t="s">
        <v>306</v>
      </c>
      <c r="O58" s="202"/>
    </row>
    <row r="59" spans="1:15" s="203" customFormat="1" ht="15" customHeight="1">
      <c r="A59" s="1443"/>
      <c r="B59" s="1409"/>
      <c r="C59" s="428">
        <v>18</v>
      </c>
      <c r="D59" s="1444" t="s">
        <v>228</v>
      </c>
      <c r="E59" s="1445"/>
      <c r="F59" s="1408"/>
      <c r="G59" s="438">
        <f>SUM(H59:M59)</f>
        <v>12</v>
      </c>
      <c r="H59" s="596">
        <v>2</v>
      </c>
      <c r="I59" s="596">
        <v>2</v>
      </c>
      <c r="J59" s="177">
        <v>2</v>
      </c>
      <c r="K59" s="177">
        <v>2</v>
      </c>
      <c r="L59" s="596">
        <v>2</v>
      </c>
      <c r="M59" s="596">
        <v>2</v>
      </c>
      <c r="N59" s="1440"/>
      <c r="O59" s="202"/>
    </row>
    <row r="60" spans="1:15" s="203" customFormat="1" ht="15" customHeight="1">
      <c r="A60" s="1443"/>
      <c r="B60" s="1409"/>
      <c r="C60" s="183"/>
      <c r="D60" s="1410" t="s">
        <v>228</v>
      </c>
      <c r="E60" s="1410"/>
      <c r="F60" s="1408"/>
      <c r="G60" s="438">
        <f>SUM(H60:M60)</f>
        <v>18</v>
      </c>
      <c r="H60" s="596">
        <f aca="true" t="shared" si="9" ref="H60:M60">SUM(H58:H59)</f>
        <v>3</v>
      </c>
      <c r="I60" s="596">
        <f t="shared" si="9"/>
        <v>3</v>
      </c>
      <c r="J60" s="177">
        <f t="shared" si="9"/>
        <v>3</v>
      </c>
      <c r="K60" s="177">
        <f t="shared" si="9"/>
        <v>3</v>
      </c>
      <c r="L60" s="596">
        <f t="shared" si="9"/>
        <v>3</v>
      </c>
      <c r="M60" s="596">
        <f t="shared" si="9"/>
        <v>3</v>
      </c>
      <c r="N60" s="1440"/>
      <c r="O60" s="202"/>
    </row>
    <row r="61" spans="1:15" s="203" customFormat="1" ht="18.75" customHeight="1" thickBot="1">
      <c r="A61" s="1431" t="s">
        <v>307</v>
      </c>
      <c r="B61" s="1432"/>
      <c r="C61" s="1432"/>
      <c r="D61" s="1432"/>
      <c r="E61" s="1432"/>
      <c r="F61" s="204">
        <f>F57+F58</f>
        <v>210</v>
      </c>
      <c r="G61" s="439">
        <f>SUM(H61:M61)</f>
        <v>210</v>
      </c>
      <c r="H61" s="600">
        <f aca="true" t="shared" si="10" ref="H61:M61">SUM(H57,H60)</f>
        <v>35</v>
      </c>
      <c r="I61" s="600">
        <f t="shared" si="10"/>
        <v>35</v>
      </c>
      <c r="J61" s="205">
        <f t="shared" si="10"/>
        <v>35</v>
      </c>
      <c r="K61" s="205">
        <f t="shared" si="10"/>
        <v>35</v>
      </c>
      <c r="L61" s="600">
        <f t="shared" si="10"/>
        <v>35</v>
      </c>
      <c r="M61" s="600">
        <f t="shared" si="10"/>
        <v>35</v>
      </c>
      <c r="N61" s="206"/>
      <c r="O61" s="202"/>
    </row>
    <row r="62" spans="1:15" s="203" customFormat="1" ht="18.75" customHeight="1">
      <c r="A62" s="207"/>
      <c r="B62" s="207"/>
      <c r="C62" s="207"/>
      <c r="D62" s="207"/>
      <c r="E62" s="207"/>
      <c r="F62" s="208"/>
      <c r="G62" s="209"/>
      <c r="H62" s="210"/>
      <c r="I62" s="210"/>
      <c r="J62" s="210"/>
      <c r="K62" s="210"/>
      <c r="L62" s="210"/>
      <c r="M62" s="210"/>
      <c r="N62" s="211"/>
      <c r="O62" s="202"/>
    </row>
    <row r="63" spans="1:15" s="203" customFormat="1" ht="18.75" customHeight="1">
      <c r="A63" s="207"/>
      <c r="B63" s="207"/>
      <c r="C63" s="207"/>
      <c r="D63" s="207"/>
      <c r="E63" s="207"/>
      <c r="F63" s="212"/>
      <c r="G63" s="209"/>
      <c r="H63" s="210"/>
      <c r="I63" s="210"/>
      <c r="J63" s="210"/>
      <c r="K63" s="210"/>
      <c r="L63" s="210"/>
      <c r="M63" s="210"/>
      <c r="N63" s="211"/>
      <c r="O63" s="202"/>
    </row>
    <row r="64" spans="3:15" s="203" customFormat="1" ht="16.5">
      <c r="C64" s="213"/>
      <c r="D64" s="185"/>
      <c r="E64" s="185"/>
      <c r="F64" s="214"/>
      <c r="G64" s="215"/>
      <c r="H64" s="215"/>
      <c r="I64" s="215"/>
      <c r="J64" s="215"/>
      <c r="K64" s="215"/>
      <c r="L64" s="215"/>
      <c r="M64" s="215"/>
      <c r="N64" s="185"/>
      <c r="O64" s="216"/>
    </row>
    <row r="65" spans="3:15" ht="16.5">
      <c r="C65" s="217"/>
      <c r="D65" s="1449"/>
      <c r="E65" s="1449"/>
      <c r="F65" s="218"/>
      <c r="G65" s="219"/>
      <c r="H65" s="220"/>
      <c r="I65" s="220"/>
      <c r="J65" s="220"/>
      <c r="K65" s="220"/>
      <c r="L65" s="220"/>
      <c r="M65" s="220"/>
      <c r="N65" s="220"/>
      <c r="O65" s="221"/>
    </row>
    <row r="66" spans="3:15" ht="16.5">
      <c r="C66" s="217"/>
      <c r="D66" s="1449"/>
      <c r="E66" s="1449"/>
      <c r="F66" s="218"/>
      <c r="G66" s="219"/>
      <c r="H66" s="220"/>
      <c r="I66" s="220"/>
      <c r="J66" s="220"/>
      <c r="K66" s="220"/>
      <c r="L66" s="220"/>
      <c r="M66" s="220"/>
      <c r="N66" s="220"/>
      <c r="O66" s="222"/>
    </row>
    <row r="67" spans="3:15" ht="16.5">
      <c r="C67" s="217"/>
      <c r="D67" s="1449"/>
      <c r="E67" s="1450"/>
      <c r="F67" s="223"/>
      <c r="G67" s="219"/>
      <c r="H67" s="220"/>
      <c r="I67" s="220"/>
      <c r="J67" s="220"/>
      <c r="K67" s="220"/>
      <c r="L67" s="220"/>
      <c r="M67" s="220"/>
      <c r="N67" s="220"/>
      <c r="O67" s="222"/>
    </row>
    <row r="68" spans="3:15" ht="16.5">
      <c r="C68" s="217"/>
      <c r="D68" s="1449"/>
      <c r="E68" s="1449"/>
      <c r="F68" s="218"/>
      <c r="G68" s="1453"/>
      <c r="H68" s="220"/>
      <c r="I68" s="220"/>
      <c r="J68" s="220"/>
      <c r="K68" s="220"/>
      <c r="L68" s="220"/>
      <c r="M68" s="220"/>
      <c r="N68" s="220"/>
      <c r="O68" s="222"/>
    </row>
    <row r="69" spans="3:15" ht="16.5">
      <c r="C69" s="217"/>
      <c r="D69" s="1449"/>
      <c r="E69" s="1449"/>
      <c r="F69" s="218"/>
      <c r="G69" s="1453"/>
      <c r="H69" s="220"/>
      <c r="I69" s="220"/>
      <c r="J69" s="220"/>
      <c r="K69" s="220"/>
      <c r="L69" s="220"/>
      <c r="M69" s="220"/>
      <c r="N69" s="220"/>
      <c r="O69" s="222"/>
    </row>
    <row r="70" spans="3:15" ht="16.5">
      <c r="C70" s="217"/>
      <c r="D70" s="1449"/>
      <c r="E70" s="1449"/>
      <c r="F70" s="218"/>
      <c r="G70" s="1453"/>
      <c r="H70" s="220"/>
      <c r="I70" s="220"/>
      <c r="J70" s="220"/>
      <c r="K70" s="220"/>
      <c r="L70" s="220"/>
      <c r="M70" s="220"/>
      <c r="N70" s="220"/>
      <c r="O70" s="222"/>
    </row>
    <row r="71" spans="3:15" ht="16.5">
      <c r="C71" s="217"/>
      <c r="D71" s="1449"/>
      <c r="E71" s="1449"/>
      <c r="F71" s="218"/>
      <c r="G71" s="1453"/>
      <c r="H71" s="220"/>
      <c r="I71" s="220"/>
      <c r="J71" s="220"/>
      <c r="K71" s="220"/>
      <c r="L71" s="220"/>
      <c r="M71" s="220"/>
      <c r="N71" s="220"/>
      <c r="O71" s="222"/>
    </row>
    <row r="72" spans="3:15" ht="16.5">
      <c r="C72" s="217"/>
      <c r="D72" s="1449"/>
      <c r="E72" s="1449"/>
      <c r="F72" s="218"/>
      <c r="G72" s="1453"/>
      <c r="H72" s="220"/>
      <c r="I72" s="220"/>
      <c r="J72" s="220"/>
      <c r="K72" s="220"/>
      <c r="L72" s="220"/>
      <c r="M72" s="220"/>
      <c r="N72" s="220"/>
      <c r="O72" s="222"/>
    </row>
    <row r="73" spans="3:15" ht="16.5">
      <c r="C73" s="217"/>
      <c r="D73" s="1449"/>
      <c r="E73" s="1449"/>
      <c r="F73" s="218"/>
      <c r="G73" s="1453"/>
      <c r="H73" s="220"/>
      <c r="I73" s="220"/>
      <c r="J73" s="220"/>
      <c r="K73" s="224"/>
      <c r="L73" s="224"/>
      <c r="M73" s="220"/>
      <c r="N73" s="220"/>
      <c r="O73" s="222"/>
    </row>
    <row r="74" spans="3:15" ht="16.5">
      <c r="C74" s="217"/>
      <c r="D74" s="1449"/>
      <c r="E74" s="1449"/>
      <c r="F74" s="218"/>
      <c r="G74" s="1453"/>
      <c r="H74" s="220"/>
      <c r="I74" s="220"/>
      <c r="J74" s="220"/>
      <c r="K74" s="220"/>
      <c r="L74" s="220"/>
      <c r="M74" s="220"/>
      <c r="N74" s="220"/>
      <c r="O74" s="222"/>
    </row>
    <row r="75" spans="3:15" ht="16.5">
      <c r="C75" s="217"/>
      <c r="D75" s="1449"/>
      <c r="E75" s="1449"/>
      <c r="F75" s="218"/>
      <c r="G75" s="1453"/>
      <c r="H75" s="220"/>
      <c r="I75" s="220"/>
      <c r="J75" s="220"/>
      <c r="K75" s="220"/>
      <c r="L75" s="220"/>
      <c r="M75" s="220"/>
      <c r="N75" s="220"/>
      <c r="O75" s="222"/>
    </row>
    <row r="76" spans="3:15" ht="16.5">
      <c r="C76" s="217"/>
      <c r="D76" s="1446"/>
      <c r="E76" s="1447"/>
      <c r="F76" s="73"/>
      <c r="G76" s="1453"/>
      <c r="H76" s="220"/>
      <c r="I76" s="220"/>
      <c r="J76" s="225"/>
      <c r="K76" s="224"/>
      <c r="L76" s="224"/>
      <c r="M76" s="224"/>
      <c r="N76" s="224"/>
      <c r="O76" s="222"/>
    </row>
    <row r="77" spans="3:15" ht="16.5">
      <c r="C77" s="217"/>
      <c r="D77" s="1448"/>
      <c r="E77" s="1447"/>
      <c r="F77" s="73"/>
      <c r="G77" s="1453"/>
      <c r="H77" s="220"/>
      <c r="I77" s="220"/>
      <c r="J77" s="220"/>
      <c r="K77" s="220"/>
      <c r="L77" s="220"/>
      <c r="M77" s="220"/>
      <c r="N77" s="220"/>
      <c r="O77" s="222"/>
    </row>
    <row r="78" spans="3:15" ht="16.5">
      <c r="C78" s="217"/>
      <c r="D78" s="1448"/>
      <c r="E78" s="1447"/>
      <c r="F78" s="73"/>
      <c r="G78" s="1453"/>
      <c r="H78" s="220"/>
      <c r="I78" s="220"/>
      <c r="J78" s="220"/>
      <c r="K78" s="220"/>
      <c r="L78" s="220"/>
      <c r="M78" s="220"/>
      <c r="N78" s="220"/>
      <c r="O78" s="222"/>
    </row>
    <row r="79" spans="3:15" ht="16.5">
      <c r="C79" s="217"/>
      <c r="D79" s="1451"/>
      <c r="E79" s="1452"/>
      <c r="F79" s="226"/>
      <c r="G79" s="1453"/>
      <c r="H79" s="220"/>
      <c r="I79" s="220"/>
      <c r="J79" s="220"/>
      <c r="K79" s="220"/>
      <c r="L79" s="220"/>
      <c r="M79" s="220"/>
      <c r="N79" s="220"/>
      <c r="O79" s="222"/>
    </row>
  </sheetData>
  <sheetProtection/>
  <mergeCells count="89">
    <mergeCell ref="D78:E78"/>
    <mergeCell ref="D79:E79"/>
    <mergeCell ref="G68:G79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65:E65"/>
    <mergeCell ref="D66:E66"/>
    <mergeCell ref="D67:E67"/>
    <mergeCell ref="D68:E68"/>
    <mergeCell ref="N58:N60"/>
    <mergeCell ref="A57:E57"/>
    <mergeCell ref="A58:A60"/>
    <mergeCell ref="B58:B60"/>
    <mergeCell ref="D58:E58"/>
    <mergeCell ref="D59:E59"/>
    <mergeCell ref="D60:E60"/>
    <mergeCell ref="F58:F60"/>
    <mergeCell ref="A8:A32"/>
    <mergeCell ref="A33:A56"/>
    <mergeCell ref="D39:E39"/>
    <mergeCell ref="B8:B25"/>
    <mergeCell ref="D37:E37"/>
    <mergeCell ref="D24:E24"/>
    <mergeCell ref="D25:E25"/>
    <mergeCell ref="D26:E26"/>
    <mergeCell ref="D22:D23"/>
    <mergeCell ref="D11:D13"/>
    <mergeCell ref="B26:B32"/>
    <mergeCell ref="D29:E29"/>
    <mergeCell ref="D35:E35"/>
    <mergeCell ref="A61:E61"/>
    <mergeCell ref="D56:E56"/>
    <mergeCell ref="D36:E36"/>
    <mergeCell ref="D38:E38"/>
    <mergeCell ref="B41:B56"/>
    <mergeCell ref="D49:E49"/>
    <mergeCell ref="D51:E51"/>
    <mergeCell ref="A1:N1"/>
    <mergeCell ref="A2:N2"/>
    <mergeCell ref="A3:N3"/>
    <mergeCell ref="D7:E7"/>
    <mergeCell ref="A7:B7"/>
    <mergeCell ref="A5:C6"/>
    <mergeCell ref="J6:K6"/>
    <mergeCell ref="N5:N6"/>
    <mergeCell ref="L6:M6"/>
    <mergeCell ref="H5:M5"/>
    <mergeCell ref="D50:E50"/>
    <mergeCell ref="D55:E55"/>
    <mergeCell ref="D54:E54"/>
    <mergeCell ref="D45:E45"/>
    <mergeCell ref="D53:E53"/>
    <mergeCell ref="D52:E52"/>
    <mergeCell ref="D47:E47"/>
    <mergeCell ref="D5:G6"/>
    <mergeCell ref="D20:D21"/>
    <mergeCell ref="F14:F16"/>
    <mergeCell ref="F17:F19"/>
    <mergeCell ref="F20:F21"/>
    <mergeCell ref="D14:D16"/>
    <mergeCell ref="D17:D19"/>
    <mergeCell ref="F11:F13"/>
    <mergeCell ref="D41:E41"/>
    <mergeCell ref="D33:E33"/>
    <mergeCell ref="D28:E28"/>
    <mergeCell ref="D30:E30"/>
    <mergeCell ref="F26:F32"/>
    <mergeCell ref="D31:E31"/>
    <mergeCell ref="F33:F39"/>
    <mergeCell ref="D40:E40"/>
    <mergeCell ref="D32:E32"/>
    <mergeCell ref="D34:E34"/>
    <mergeCell ref="H6:I6"/>
    <mergeCell ref="A4:N4"/>
    <mergeCell ref="D48:E48"/>
    <mergeCell ref="D46:E46"/>
    <mergeCell ref="D44:E44"/>
    <mergeCell ref="D42:E42"/>
    <mergeCell ref="F40:F55"/>
    <mergeCell ref="B33:B39"/>
    <mergeCell ref="D43:E43"/>
    <mergeCell ref="D27:E27"/>
  </mergeCells>
  <conditionalFormatting sqref="H57:M57">
    <cfRule type="cellIs" priority="2" dxfId="2" operator="lessThan" stopIfTrue="1">
      <formula>32</formula>
    </cfRule>
  </conditionalFormatting>
  <conditionalFormatting sqref="H61:M63">
    <cfRule type="cellIs" priority="1" dxfId="2" operator="lessThan" stopIfTrue="1">
      <formula>35</formula>
    </cfRule>
  </conditionalFormatting>
  <printOptions horizontalCentered="1"/>
  <pageMargins left="0.35433070866141736" right="0.35433070866141736" top="0.3937007874015748" bottom="0.5118110236220472" header="0.5118110236220472" footer="0.2755905511811024"/>
  <pageSetup fitToHeight="1" fitToWidth="1" horizontalDpi="300" verticalDpi="3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55" sqref="D55:E55"/>
    </sheetView>
  </sheetViews>
  <sheetFormatPr defaultColWidth="9.00390625" defaultRowHeight="16.5"/>
  <cols>
    <col min="1" max="1" width="5.375" style="4" customWidth="1"/>
    <col min="2" max="3" width="5.125" style="4" customWidth="1"/>
    <col min="4" max="4" width="4.00390625" style="4" customWidth="1"/>
    <col min="5" max="5" width="5.375" style="4" customWidth="1"/>
    <col min="6" max="6" width="5.50390625" style="4" customWidth="1"/>
    <col min="7" max="7" width="5.00390625" style="4" customWidth="1"/>
    <col min="8" max="8" width="4.125" style="4" customWidth="1"/>
    <col min="9" max="9" width="6.875" style="4" customWidth="1"/>
    <col min="10" max="10" width="5.375" style="4" customWidth="1"/>
    <col min="11" max="11" width="4.875" style="4" customWidth="1"/>
    <col min="12" max="12" width="4.125" style="4" customWidth="1"/>
    <col min="13" max="13" width="5.375" style="4" customWidth="1"/>
    <col min="14" max="14" width="4.625" style="4" customWidth="1"/>
    <col min="15" max="15" width="5.25390625" style="4" customWidth="1"/>
    <col min="16" max="16" width="4.375" style="4" customWidth="1"/>
    <col min="17" max="16384" width="9.00390625" style="4" customWidth="1"/>
  </cols>
  <sheetData>
    <row r="1" spans="1:13" ht="16.5">
      <c r="A1" s="4" t="s">
        <v>649</v>
      </c>
      <c r="C1" s="5"/>
      <c r="E1" s="7"/>
      <c r="F1" s="7"/>
      <c r="G1" s="7"/>
      <c r="H1" s="7"/>
      <c r="I1" s="7"/>
      <c r="J1" s="7"/>
      <c r="K1" s="7"/>
      <c r="M1" s="4" t="s">
        <v>650</v>
      </c>
    </row>
    <row r="2" spans="1:15" ht="16.5">
      <c r="A2" s="3" t="s">
        <v>651</v>
      </c>
      <c r="B2" s="3" t="s">
        <v>652</v>
      </c>
      <c r="C2" s="3"/>
      <c r="E2" s="7"/>
      <c r="F2" s="7"/>
      <c r="G2" s="7"/>
      <c r="H2" s="7"/>
      <c r="I2" s="7"/>
      <c r="J2" s="7"/>
      <c r="K2" s="7"/>
      <c r="M2" s="3" t="s">
        <v>651</v>
      </c>
      <c r="N2" s="3" t="s">
        <v>652</v>
      </c>
      <c r="O2" s="3"/>
    </row>
    <row r="3" spans="1:15" ht="16.5">
      <c r="A3" s="3">
        <v>1</v>
      </c>
      <c r="B3" s="6">
        <f>A3*14/18</f>
        <v>0.7777777777777778</v>
      </c>
      <c r="C3" s="6"/>
      <c r="E3" s="7"/>
      <c r="F3" s="13"/>
      <c r="G3" s="13"/>
      <c r="H3" s="7"/>
      <c r="I3" s="7"/>
      <c r="J3" s="13"/>
      <c r="K3" s="13"/>
      <c r="M3" s="3">
        <v>1</v>
      </c>
      <c r="N3" s="6">
        <f>M3*16/18</f>
        <v>0.8888888888888888</v>
      </c>
      <c r="O3" s="6"/>
    </row>
    <row r="4" spans="1:15" ht="16.5">
      <c r="A4" s="3">
        <v>2</v>
      </c>
      <c r="B4" s="6">
        <f aca="true" t="shared" si="0" ref="B4:B16">A4*14/18</f>
        <v>1.5555555555555556</v>
      </c>
      <c r="C4" s="6"/>
      <c r="E4" s="7"/>
      <c r="F4" s="13"/>
      <c r="G4" s="13"/>
      <c r="H4" s="7"/>
      <c r="I4" s="7"/>
      <c r="J4" s="13"/>
      <c r="K4" s="13"/>
      <c r="M4" s="3">
        <v>2</v>
      </c>
      <c r="N4" s="6">
        <f aca="true" t="shared" si="1" ref="N4:N20">M4*16/18</f>
        <v>1.7777777777777777</v>
      </c>
      <c r="O4" s="6"/>
    </row>
    <row r="5" spans="1:15" ht="16.5">
      <c r="A5" s="10">
        <v>3</v>
      </c>
      <c r="B5" s="11">
        <f t="shared" si="0"/>
        <v>2.3333333333333335</v>
      </c>
      <c r="C5" s="11"/>
      <c r="D5" s="12" t="s">
        <v>22</v>
      </c>
      <c r="E5" s="7"/>
      <c r="F5" s="13"/>
      <c r="G5" s="13"/>
      <c r="H5" s="7"/>
      <c r="I5" s="7"/>
      <c r="J5" s="13"/>
      <c r="K5" s="13"/>
      <c r="M5" s="3">
        <v>3</v>
      </c>
      <c r="N5" s="6">
        <f t="shared" si="1"/>
        <v>2.6666666666666665</v>
      </c>
      <c r="O5" s="6"/>
    </row>
    <row r="6" spans="1:15" ht="16.5">
      <c r="A6" s="3">
        <v>4</v>
      </c>
      <c r="B6" s="6">
        <f t="shared" si="0"/>
        <v>3.111111111111111</v>
      </c>
      <c r="C6" s="6"/>
      <c r="D6" s="4" t="s">
        <v>22</v>
      </c>
      <c r="E6" s="7"/>
      <c r="F6" s="13"/>
      <c r="G6" s="13"/>
      <c r="H6" s="7"/>
      <c r="I6" s="7"/>
      <c r="J6" s="13"/>
      <c r="K6" s="13"/>
      <c r="M6" s="3">
        <v>4</v>
      </c>
      <c r="N6" s="6">
        <f t="shared" si="1"/>
        <v>3.5555555555555554</v>
      </c>
      <c r="O6" s="6"/>
    </row>
    <row r="7" spans="1:16" ht="16.5">
      <c r="A7" s="3">
        <v>5</v>
      </c>
      <c r="B7" s="6">
        <f t="shared" si="0"/>
        <v>3.888888888888889</v>
      </c>
      <c r="C7" s="6"/>
      <c r="D7" s="4" t="s">
        <v>22</v>
      </c>
      <c r="E7" s="7"/>
      <c r="F7" s="13"/>
      <c r="G7" s="13"/>
      <c r="H7" s="7"/>
      <c r="I7" s="7"/>
      <c r="J7" s="13"/>
      <c r="K7" s="13"/>
      <c r="M7" s="10">
        <v>5</v>
      </c>
      <c r="N7" s="11">
        <f t="shared" si="1"/>
        <v>4.444444444444445</v>
      </c>
      <c r="O7" s="11"/>
      <c r="P7" s="12" t="s">
        <v>653</v>
      </c>
    </row>
    <row r="8" spans="1:16" ht="16.5">
      <c r="A8" s="3">
        <v>6</v>
      </c>
      <c r="B8" s="6">
        <f t="shared" si="0"/>
        <v>4.666666666666667</v>
      </c>
      <c r="C8" s="6"/>
      <c r="D8" s="4" t="s">
        <v>22</v>
      </c>
      <c r="E8" s="7"/>
      <c r="F8" s="13"/>
      <c r="G8" s="13"/>
      <c r="H8" s="7"/>
      <c r="I8" s="7"/>
      <c r="J8" s="13"/>
      <c r="K8" s="13"/>
      <c r="M8" s="3">
        <v>6</v>
      </c>
      <c r="N8" s="6">
        <f t="shared" si="1"/>
        <v>5.333333333333333</v>
      </c>
      <c r="O8" s="6"/>
      <c r="P8" s="4" t="s">
        <v>653</v>
      </c>
    </row>
    <row r="9" spans="1:16" ht="16.5">
      <c r="A9" s="10">
        <v>7</v>
      </c>
      <c r="B9" s="11">
        <f t="shared" si="0"/>
        <v>5.444444444444445</v>
      </c>
      <c r="C9" s="11"/>
      <c r="D9" s="12" t="s">
        <v>22</v>
      </c>
      <c r="E9" s="7"/>
      <c r="F9" s="13"/>
      <c r="G9" s="13"/>
      <c r="H9" s="7"/>
      <c r="I9" s="7"/>
      <c r="J9" s="13"/>
      <c r="K9" s="13"/>
      <c r="M9" s="3">
        <v>7</v>
      </c>
      <c r="N9" s="6">
        <f t="shared" si="1"/>
        <v>6.222222222222222</v>
      </c>
      <c r="O9" s="6"/>
      <c r="P9" s="4" t="s">
        <v>653</v>
      </c>
    </row>
    <row r="10" spans="1:16" ht="16.5">
      <c r="A10" s="3">
        <v>8</v>
      </c>
      <c r="B10" s="6">
        <f t="shared" si="0"/>
        <v>6.222222222222222</v>
      </c>
      <c r="C10" s="6"/>
      <c r="D10" s="4" t="s">
        <v>22</v>
      </c>
      <c r="E10" s="7"/>
      <c r="F10" s="13"/>
      <c r="G10" s="13"/>
      <c r="H10" s="7"/>
      <c r="I10" s="7"/>
      <c r="J10" s="13"/>
      <c r="K10" s="13"/>
      <c r="M10" s="3">
        <v>8</v>
      </c>
      <c r="N10" s="6">
        <f t="shared" si="1"/>
        <v>7.111111111111111</v>
      </c>
      <c r="O10" s="6"/>
      <c r="P10" s="4" t="s">
        <v>653</v>
      </c>
    </row>
    <row r="11" spans="1:16" ht="16.5">
      <c r="A11" s="3">
        <v>9</v>
      </c>
      <c r="B11" s="6">
        <f t="shared" si="0"/>
        <v>7</v>
      </c>
      <c r="C11" s="6"/>
      <c r="D11" s="4" t="s">
        <v>22</v>
      </c>
      <c r="E11" s="7"/>
      <c r="F11" s="13"/>
      <c r="G11" s="13"/>
      <c r="H11" s="7"/>
      <c r="I11" s="7"/>
      <c r="J11" s="13"/>
      <c r="K11" s="13"/>
      <c r="M11" s="3">
        <v>9</v>
      </c>
      <c r="N11" s="6">
        <f t="shared" si="1"/>
        <v>8</v>
      </c>
      <c r="O11" s="6"/>
      <c r="P11" s="4" t="s">
        <v>653</v>
      </c>
    </row>
    <row r="12" spans="1:16" ht="16.5">
      <c r="A12" s="3">
        <v>10</v>
      </c>
      <c r="B12" s="6">
        <f t="shared" si="0"/>
        <v>7.777777777777778</v>
      </c>
      <c r="C12" s="6"/>
      <c r="D12" s="4" t="s">
        <v>22</v>
      </c>
      <c r="E12" s="7"/>
      <c r="F12" s="13"/>
      <c r="G12" s="13"/>
      <c r="H12" s="7"/>
      <c r="I12" s="7"/>
      <c r="J12" s="13"/>
      <c r="K12" s="13"/>
      <c r="M12" s="3">
        <v>10</v>
      </c>
      <c r="N12" s="6">
        <f t="shared" si="1"/>
        <v>8.88888888888889</v>
      </c>
      <c r="O12" s="6"/>
      <c r="P12" s="4" t="s">
        <v>653</v>
      </c>
    </row>
    <row r="13" spans="1:16" ht="16.5">
      <c r="A13" s="3">
        <v>11</v>
      </c>
      <c r="B13" s="6">
        <f t="shared" si="0"/>
        <v>8.555555555555555</v>
      </c>
      <c r="C13" s="6"/>
      <c r="D13" s="4" t="s">
        <v>22</v>
      </c>
      <c r="E13" s="7"/>
      <c r="F13" s="13"/>
      <c r="G13" s="13"/>
      <c r="H13" s="7"/>
      <c r="I13" s="7"/>
      <c r="J13" s="13"/>
      <c r="K13" s="13"/>
      <c r="M13" s="3">
        <v>11</v>
      </c>
      <c r="N13" s="6">
        <f t="shared" si="1"/>
        <v>9.777777777777779</v>
      </c>
      <c r="O13" s="6"/>
      <c r="P13" s="4" t="s">
        <v>653</v>
      </c>
    </row>
    <row r="14" spans="1:16" ht="16.5">
      <c r="A14" s="10">
        <v>12</v>
      </c>
      <c r="B14" s="11">
        <f t="shared" si="0"/>
        <v>9.333333333333334</v>
      </c>
      <c r="C14" s="11"/>
      <c r="D14" s="12" t="s">
        <v>22</v>
      </c>
      <c r="E14" s="7"/>
      <c r="F14" s="13"/>
      <c r="G14" s="13"/>
      <c r="H14" s="7"/>
      <c r="I14" s="7"/>
      <c r="J14" s="13"/>
      <c r="K14" s="13"/>
      <c r="M14" s="3">
        <v>12</v>
      </c>
      <c r="N14" s="6">
        <f t="shared" si="1"/>
        <v>10.666666666666666</v>
      </c>
      <c r="O14" s="6"/>
      <c r="P14" s="4" t="s">
        <v>653</v>
      </c>
    </row>
    <row r="15" spans="1:16" ht="16.5">
      <c r="A15" s="3">
        <v>13</v>
      </c>
      <c r="B15" s="6">
        <f t="shared" si="0"/>
        <v>10.11111111111111</v>
      </c>
      <c r="C15" s="6"/>
      <c r="D15" s="4" t="s">
        <v>22</v>
      </c>
      <c r="E15" s="7"/>
      <c r="F15" s="13"/>
      <c r="G15" s="13"/>
      <c r="H15" s="7"/>
      <c r="I15" s="7"/>
      <c r="J15" s="13"/>
      <c r="K15" s="13"/>
      <c r="M15" s="3">
        <v>13</v>
      </c>
      <c r="N15" s="6">
        <f t="shared" si="1"/>
        <v>11.555555555555555</v>
      </c>
      <c r="O15" s="6"/>
      <c r="P15" s="4" t="s">
        <v>653</v>
      </c>
    </row>
    <row r="16" spans="1:16" ht="16.5">
      <c r="A16" s="3">
        <v>14</v>
      </c>
      <c r="B16" s="6">
        <f t="shared" si="0"/>
        <v>10.88888888888889</v>
      </c>
      <c r="C16" s="6"/>
      <c r="D16" s="4" t="s">
        <v>22</v>
      </c>
      <c r="E16" s="7"/>
      <c r="F16" s="13"/>
      <c r="G16" s="13"/>
      <c r="H16" s="7"/>
      <c r="I16" s="7"/>
      <c r="J16" s="13"/>
      <c r="K16" s="13"/>
      <c r="M16" s="10">
        <v>14</v>
      </c>
      <c r="N16" s="11">
        <f t="shared" si="1"/>
        <v>12.444444444444445</v>
      </c>
      <c r="O16" s="11"/>
      <c r="P16" s="12" t="s">
        <v>653</v>
      </c>
    </row>
    <row r="17" spans="1:16" ht="16.5">
      <c r="A17" s="3"/>
      <c r="B17" s="6"/>
      <c r="C17" s="6"/>
      <c r="E17" s="7"/>
      <c r="F17" s="13"/>
      <c r="G17" s="13"/>
      <c r="H17" s="7"/>
      <c r="I17" s="7"/>
      <c r="J17" s="13"/>
      <c r="K17" s="13"/>
      <c r="M17" s="3">
        <v>15</v>
      </c>
      <c r="N17" s="6">
        <f t="shared" si="1"/>
        <v>13.333333333333334</v>
      </c>
      <c r="O17" s="6"/>
      <c r="P17" s="4" t="s">
        <v>653</v>
      </c>
    </row>
    <row r="18" spans="5:16" ht="16.5">
      <c r="E18" s="7"/>
      <c r="F18" s="7"/>
      <c r="G18" s="7"/>
      <c r="H18" s="7"/>
      <c r="I18" s="7"/>
      <c r="J18" s="13"/>
      <c r="K18" s="13"/>
      <c r="M18" s="3">
        <v>16</v>
      </c>
      <c r="N18" s="6">
        <f t="shared" si="1"/>
        <v>14.222222222222221</v>
      </c>
      <c r="O18" s="6"/>
      <c r="P18" s="4" t="s">
        <v>653</v>
      </c>
    </row>
    <row r="19" spans="5:16" ht="16.5">
      <c r="E19" s="7"/>
      <c r="F19" s="7"/>
      <c r="G19" s="7"/>
      <c r="H19" s="7"/>
      <c r="I19" s="7"/>
      <c r="J19" s="7"/>
      <c r="K19" s="7"/>
      <c r="M19" s="3">
        <v>17</v>
      </c>
      <c r="N19" s="6">
        <f t="shared" si="1"/>
        <v>15.11111111111111</v>
      </c>
      <c r="O19" s="6"/>
      <c r="P19" s="4" t="s">
        <v>653</v>
      </c>
    </row>
    <row r="20" spans="13:16" ht="16.5">
      <c r="M20" s="3">
        <v>18</v>
      </c>
      <c r="N20" s="6">
        <f t="shared" si="1"/>
        <v>16</v>
      </c>
      <c r="O20" s="6"/>
      <c r="P20" s="4" t="s">
        <v>653</v>
      </c>
    </row>
    <row r="23" spans="1:13" ht="16.5">
      <c r="A23" s="4" t="s">
        <v>654</v>
      </c>
      <c r="M23" s="7"/>
    </row>
    <row r="24" ht="16.5">
      <c r="A24" s="4" t="s">
        <v>655</v>
      </c>
    </row>
    <row r="25" ht="16.5">
      <c r="A25" s="4" t="s">
        <v>656</v>
      </c>
    </row>
    <row r="26" ht="16.5">
      <c r="A26" s="4" t="s">
        <v>657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zoomScalePageLayoutView="0" workbookViewId="0" topLeftCell="A4">
      <selection activeCell="D55" sqref="D55:E55"/>
    </sheetView>
  </sheetViews>
  <sheetFormatPr defaultColWidth="9.00390625" defaultRowHeight="16.5"/>
  <cols>
    <col min="1" max="1" width="15.875" style="346" customWidth="1"/>
    <col min="2" max="2" width="17.625" style="346" customWidth="1"/>
    <col min="3" max="3" width="12.875" style="346" customWidth="1"/>
    <col min="4" max="4" width="22.625" style="346" customWidth="1"/>
    <col min="5" max="5" width="16.625" style="346" customWidth="1"/>
    <col min="6" max="6" width="14.00390625" style="346" customWidth="1"/>
    <col min="7" max="7" width="16.125" style="346" customWidth="1"/>
    <col min="8" max="8" width="19.75390625" style="346" customWidth="1"/>
    <col min="9" max="16384" width="9.00390625" style="346" customWidth="1"/>
  </cols>
  <sheetData>
    <row r="1" spans="2:8" ht="43.5" customHeight="1">
      <c r="B1" s="697" t="s">
        <v>207</v>
      </c>
      <c r="C1" s="697"/>
      <c r="D1" s="697"/>
      <c r="E1" s="697"/>
      <c r="F1" s="697"/>
      <c r="G1" s="697"/>
      <c r="H1" s="697"/>
    </row>
    <row r="2" spans="2:8" ht="46.5" customHeight="1">
      <c r="B2" s="698" t="s">
        <v>710</v>
      </c>
      <c r="C2" s="698"/>
      <c r="D2" s="698"/>
      <c r="E2" s="698"/>
      <c r="F2" s="698"/>
      <c r="G2" s="698"/>
      <c r="H2" s="698"/>
    </row>
    <row r="3" spans="2:8" ht="17.25" thickBot="1">
      <c r="B3" s="699" t="s">
        <v>721</v>
      </c>
      <c r="C3" s="699"/>
      <c r="D3" s="699"/>
      <c r="E3" s="699"/>
      <c r="F3" s="699"/>
      <c r="G3" s="699"/>
      <c r="H3" s="699"/>
    </row>
    <row r="4" spans="2:8" ht="37.5" customHeight="1">
      <c r="B4" s="485" t="s">
        <v>216</v>
      </c>
      <c r="C4" s="486" t="s">
        <v>217</v>
      </c>
      <c r="D4" s="486" t="s">
        <v>218</v>
      </c>
      <c r="E4" s="486" t="s">
        <v>219</v>
      </c>
      <c r="F4" s="486" t="s">
        <v>220</v>
      </c>
      <c r="G4" s="486" t="s">
        <v>221</v>
      </c>
      <c r="H4" s="487" t="s">
        <v>220</v>
      </c>
    </row>
    <row r="5" spans="2:8" ht="34.5" customHeight="1">
      <c r="B5" s="347" t="s">
        <v>718</v>
      </c>
      <c r="C5" s="355">
        <v>1</v>
      </c>
      <c r="D5" s="348" t="s">
        <v>720</v>
      </c>
      <c r="E5" s="682" t="s">
        <v>223</v>
      </c>
      <c r="F5" s="349">
        <v>1</v>
      </c>
      <c r="G5" s="674" t="s">
        <v>358</v>
      </c>
      <c r="H5" s="677">
        <v>3</v>
      </c>
    </row>
    <row r="6" spans="2:8" ht="54" customHeight="1">
      <c r="B6" s="347" t="s">
        <v>719</v>
      </c>
      <c r="C6" s="355">
        <v>2</v>
      </c>
      <c r="D6" s="348" t="s">
        <v>208</v>
      </c>
      <c r="E6" s="683"/>
      <c r="F6" s="349">
        <v>2</v>
      </c>
      <c r="G6" s="676"/>
      <c r="H6" s="679"/>
    </row>
    <row r="7" spans="2:8" ht="33.75" customHeight="1">
      <c r="B7" s="350" t="s">
        <v>723</v>
      </c>
      <c r="C7" s="356">
        <v>3</v>
      </c>
      <c r="D7" s="351" t="s">
        <v>724</v>
      </c>
      <c r="E7" s="684" t="s">
        <v>223</v>
      </c>
      <c r="F7" s="352">
        <v>2</v>
      </c>
      <c r="G7" s="693" t="s">
        <v>357</v>
      </c>
      <c r="H7" s="691">
        <v>9</v>
      </c>
    </row>
    <row r="8" spans="2:8" ht="55.5" customHeight="1">
      <c r="B8" s="350" t="s">
        <v>722</v>
      </c>
      <c r="C8" s="356">
        <v>4</v>
      </c>
      <c r="D8" s="351" t="s">
        <v>209</v>
      </c>
      <c r="E8" s="685"/>
      <c r="F8" s="352">
        <v>4</v>
      </c>
      <c r="G8" s="694"/>
      <c r="H8" s="692"/>
    </row>
    <row r="9" spans="2:8" ht="66.75" customHeight="1">
      <c r="B9" s="350" t="s">
        <v>486</v>
      </c>
      <c r="C9" s="356">
        <v>5</v>
      </c>
      <c r="D9" s="351" t="s">
        <v>489</v>
      </c>
      <c r="E9" s="488" t="s">
        <v>224</v>
      </c>
      <c r="F9" s="352">
        <v>2</v>
      </c>
      <c r="G9" s="694"/>
      <c r="H9" s="692"/>
    </row>
    <row r="10" spans="2:8" ht="42.75" customHeight="1">
      <c r="B10" s="350" t="s">
        <v>487</v>
      </c>
      <c r="C10" s="356">
        <v>6</v>
      </c>
      <c r="D10" s="351" t="s">
        <v>488</v>
      </c>
      <c r="E10" s="488" t="s">
        <v>224</v>
      </c>
      <c r="F10" s="352">
        <v>1</v>
      </c>
      <c r="G10" s="695"/>
      <c r="H10" s="696"/>
    </row>
    <row r="11" spans="2:8" s="354" customFormat="1" ht="45" customHeight="1">
      <c r="B11" s="347" t="s">
        <v>725</v>
      </c>
      <c r="C11" s="355">
        <v>7</v>
      </c>
      <c r="D11" s="348" t="s">
        <v>727</v>
      </c>
      <c r="E11" s="682" t="s">
        <v>223</v>
      </c>
      <c r="F11" s="349">
        <v>1</v>
      </c>
      <c r="G11" s="674" t="s">
        <v>82</v>
      </c>
      <c r="H11" s="677">
        <v>5</v>
      </c>
    </row>
    <row r="12" spans="2:8" s="354" customFormat="1" ht="45" customHeight="1">
      <c r="B12" s="347" t="s">
        <v>726</v>
      </c>
      <c r="C12" s="355">
        <v>8</v>
      </c>
      <c r="D12" s="348" t="s">
        <v>222</v>
      </c>
      <c r="E12" s="683"/>
      <c r="F12" s="349">
        <v>2</v>
      </c>
      <c r="G12" s="675"/>
      <c r="H12" s="689"/>
    </row>
    <row r="13" spans="2:8" s="354" customFormat="1" ht="46.5" customHeight="1">
      <c r="B13" s="347" t="s">
        <v>644</v>
      </c>
      <c r="C13" s="355">
        <v>9</v>
      </c>
      <c r="D13" s="348" t="s">
        <v>210</v>
      </c>
      <c r="E13" s="489" t="s">
        <v>224</v>
      </c>
      <c r="F13" s="349">
        <v>2</v>
      </c>
      <c r="G13" s="688"/>
      <c r="H13" s="690"/>
    </row>
    <row r="14" spans="2:8" s="354" customFormat="1" ht="26.25" customHeight="1">
      <c r="B14" s="350" t="s">
        <v>728</v>
      </c>
      <c r="C14" s="356">
        <v>10</v>
      </c>
      <c r="D14" s="351" t="s">
        <v>730</v>
      </c>
      <c r="E14" s="684" t="s">
        <v>223</v>
      </c>
      <c r="F14" s="352">
        <v>1</v>
      </c>
      <c r="G14" s="686" t="s">
        <v>359</v>
      </c>
      <c r="H14" s="691">
        <v>4</v>
      </c>
    </row>
    <row r="15" spans="2:8" ht="54.75" customHeight="1">
      <c r="B15" s="350" t="s">
        <v>729</v>
      </c>
      <c r="C15" s="356">
        <v>11</v>
      </c>
      <c r="D15" s="351" t="s">
        <v>211</v>
      </c>
      <c r="E15" s="685"/>
      <c r="F15" s="352">
        <v>2</v>
      </c>
      <c r="G15" s="687"/>
      <c r="H15" s="692"/>
    </row>
    <row r="16" spans="2:8" ht="24" customHeight="1">
      <c r="B16" s="350" t="s">
        <v>711</v>
      </c>
      <c r="C16" s="356">
        <v>12</v>
      </c>
      <c r="D16" s="353" t="s">
        <v>81</v>
      </c>
      <c r="E16" s="488" t="s">
        <v>224</v>
      </c>
      <c r="F16" s="352">
        <v>1</v>
      </c>
      <c r="G16" s="687"/>
      <c r="H16" s="692"/>
    </row>
    <row r="17" spans="2:8" ht="29.25" customHeight="1">
      <c r="B17" s="347" t="s">
        <v>731</v>
      </c>
      <c r="C17" s="355">
        <v>13</v>
      </c>
      <c r="D17" s="348" t="s">
        <v>732</v>
      </c>
      <c r="E17" s="680" t="s">
        <v>223</v>
      </c>
      <c r="F17" s="349">
        <v>2</v>
      </c>
      <c r="G17" s="674" t="s">
        <v>360</v>
      </c>
      <c r="H17" s="677">
        <v>15</v>
      </c>
    </row>
    <row r="18" spans="2:8" ht="48" customHeight="1">
      <c r="B18" s="347" t="s">
        <v>733</v>
      </c>
      <c r="C18" s="355">
        <v>14</v>
      </c>
      <c r="D18" s="348" t="s">
        <v>212</v>
      </c>
      <c r="E18" s="681"/>
      <c r="F18" s="349">
        <v>4</v>
      </c>
      <c r="G18" s="675"/>
      <c r="H18" s="678"/>
    </row>
    <row r="19" spans="2:8" s="354" customFormat="1" ht="27" customHeight="1">
      <c r="B19" s="347" t="s">
        <v>734</v>
      </c>
      <c r="C19" s="355">
        <v>15</v>
      </c>
      <c r="D19" s="348" t="s">
        <v>735</v>
      </c>
      <c r="E19" s="490" t="s">
        <v>225</v>
      </c>
      <c r="F19" s="349">
        <v>1</v>
      </c>
      <c r="G19" s="675"/>
      <c r="H19" s="678"/>
    </row>
    <row r="20" spans="2:8" s="354" customFormat="1" ht="47.25" customHeight="1">
      <c r="B20" s="347" t="s">
        <v>736</v>
      </c>
      <c r="C20" s="355">
        <v>16</v>
      </c>
      <c r="D20" s="348" t="s">
        <v>213</v>
      </c>
      <c r="E20" s="490" t="s">
        <v>225</v>
      </c>
      <c r="F20" s="349">
        <v>2</v>
      </c>
      <c r="G20" s="675"/>
      <c r="H20" s="678"/>
    </row>
    <row r="21" spans="2:8" s="354" customFormat="1" ht="28.5" customHeight="1">
      <c r="B21" s="347" t="s">
        <v>737</v>
      </c>
      <c r="C21" s="355">
        <v>17</v>
      </c>
      <c r="D21" s="348" t="s">
        <v>739</v>
      </c>
      <c r="E21" s="490" t="s">
        <v>225</v>
      </c>
      <c r="F21" s="349">
        <v>1</v>
      </c>
      <c r="G21" s="675"/>
      <c r="H21" s="678"/>
    </row>
    <row r="22" spans="2:8" s="354" customFormat="1" ht="48.75" customHeight="1">
      <c r="B22" s="347" t="s">
        <v>738</v>
      </c>
      <c r="C22" s="355">
        <v>18</v>
      </c>
      <c r="D22" s="348" t="s">
        <v>214</v>
      </c>
      <c r="E22" s="490" t="s">
        <v>225</v>
      </c>
      <c r="F22" s="349">
        <v>2</v>
      </c>
      <c r="G22" s="675"/>
      <c r="H22" s="678"/>
    </row>
    <row r="23" spans="2:8" s="354" customFormat="1" ht="39" customHeight="1">
      <c r="B23" s="347" t="s">
        <v>4</v>
      </c>
      <c r="C23" s="355">
        <v>19</v>
      </c>
      <c r="D23" s="348" t="s">
        <v>3</v>
      </c>
      <c r="E23" s="493" t="s">
        <v>226</v>
      </c>
      <c r="F23" s="349">
        <v>1</v>
      </c>
      <c r="G23" s="675"/>
      <c r="H23" s="678"/>
    </row>
    <row r="24" spans="2:8" s="354" customFormat="1" ht="51" customHeight="1">
      <c r="B24" s="347" t="s">
        <v>740</v>
      </c>
      <c r="C24" s="355">
        <v>20</v>
      </c>
      <c r="D24" s="348" t="s">
        <v>215</v>
      </c>
      <c r="E24" s="491" t="s">
        <v>224</v>
      </c>
      <c r="F24" s="349">
        <v>2</v>
      </c>
      <c r="G24" s="676"/>
      <c r="H24" s="679"/>
    </row>
    <row r="25" spans="2:8" s="354" customFormat="1" ht="75.75" customHeight="1">
      <c r="B25" s="350" t="s">
        <v>741</v>
      </c>
      <c r="C25" s="356">
        <v>21</v>
      </c>
      <c r="D25" s="351" t="s">
        <v>8</v>
      </c>
      <c r="E25" s="492" t="s">
        <v>227</v>
      </c>
      <c r="F25" s="352">
        <v>6</v>
      </c>
      <c r="G25" s="420" t="s">
        <v>645</v>
      </c>
      <c r="H25" s="419">
        <v>6</v>
      </c>
    </row>
    <row r="26" spans="2:8" s="354" customFormat="1" ht="46.5" customHeight="1" thickBot="1">
      <c r="B26" s="357" t="s">
        <v>5</v>
      </c>
      <c r="C26" s="358"/>
      <c r="D26" s="358"/>
      <c r="E26" s="358"/>
      <c r="F26" s="359">
        <f>SUM(F5:F25)</f>
        <v>42</v>
      </c>
      <c r="G26" s="421"/>
      <c r="H26" s="360">
        <f>SUM(H3:H25)</f>
        <v>42</v>
      </c>
    </row>
    <row r="27" ht="47.25" customHeight="1"/>
  </sheetData>
  <sheetProtection/>
  <mergeCells count="18">
    <mergeCell ref="E7:E8"/>
    <mergeCell ref="G5:G6"/>
    <mergeCell ref="H5:H6"/>
    <mergeCell ref="G7:G10"/>
    <mergeCell ref="H7:H10"/>
    <mergeCell ref="B1:H1"/>
    <mergeCell ref="B2:H2"/>
    <mergeCell ref="B3:H3"/>
    <mergeCell ref="E5:E6"/>
    <mergeCell ref="G17:G24"/>
    <mergeCell ref="H17:H24"/>
    <mergeCell ref="E17:E18"/>
    <mergeCell ref="E11:E12"/>
    <mergeCell ref="E14:E15"/>
    <mergeCell ref="G14:G16"/>
    <mergeCell ref="G11:G13"/>
    <mergeCell ref="H11:H13"/>
    <mergeCell ref="H14:H16"/>
  </mergeCells>
  <printOptions/>
  <pageMargins left="1.24" right="0.49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73"/>
  <sheetViews>
    <sheetView zoomScale="110" zoomScaleNormal="110" zoomScalePageLayoutView="0" workbookViewId="0" topLeftCell="A46">
      <selection activeCell="C16" sqref="C16"/>
    </sheetView>
  </sheetViews>
  <sheetFormatPr defaultColWidth="9.00390625" defaultRowHeight="16.5"/>
  <cols>
    <col min="1" max="1" width="8.00390625" style="124" customWidth="1"/>
    <col min="2" max="2" width="8.125" style="124" customWidth="1"/>
    <col min="3" max="3" width="8.25390625" style="124" customWidth="1"/>
    <col min="4" max="4" width="10.00390625" style="124" customWidth="1"/>
    <col min="5" max="5" width="19.375" style="125" customWidth="1"/>
    <col min="6" max="7" width="6.875" style="124" customWidth="1"/>
    <col min="8" max="13" width="5.625" style="124" customWidth="1"/>
    <col min="14" max="14" width="34.00390625" style="124" customWidth="1"/>
    <col min="15" max="16384" width="9.00390625" style="74" customWidth="1"/>
  </cols>
  <sheetData>
    <row r="1" spans="1:14" ht="41.25" customHeight="1">
      <c r="A1" s="728" t="s">
        <v>712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ht="35.25" customHeight="1" thickBot="1">
      <c r="A2" s="729" t="s">
        <v>755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</row>
    <row r="3" spans="1:14" ht="15.75" customHeight="1">
      <c r="A3" s="730" t="s">
        <v>368</v>
      </c>
      <c r="B3" s="731"/>
      <c r="C3" s="732"/>
      <c r="D3" s="736" t="s">
        <v>369</v>
      </c>
      <c r="E3" s="737"/>
      <c r="F3" s="737"/>
      <c r="G3" s="738"/>
      <c r="H3" s="742" t="s">
        <v>370</v>
      </c>
      <c r="I3" s="743"/>
      <c r="J3" s="743"/>
      <c r="K3" s="743"/>
      <c r="L3" s="743"/>
      <c r="M3" s="743"/>
      <c r="N3" s="744" t="s">
        <v>371</v>
      </c>
    </row>
    <row r="4" spans="1:14" ht="15.75" customHeight="1">
      <c r="A4" s="733"/>
      <c r="B4" s="734"/>
      <c r="C4" s="735"/>
      <c r="D4" s="739"/>
      <c r="E4" s="740"/>
      <c r="F4" s="740"/>
      <c r="G4" s="741"/>
      <c r="H4" s="746" t="s">
        <v>372</v>
      </c>
      <c r="I4" s="747"/>
      <c r="J4" s="746" t="s">
        <v>373</v>
      </c>
      <c r="K4" s="747"/>
      <c r="L4" s="746" t="s">
        <v>374</v>
      </c>
      <c r="M4" s="748"/>
      <c r="N4" s="745"/>
    </row>
    <row r="5" spans="1:14" ht="15.75" customHeight="1">
      <c r="A5" s="706" t="s">
        <v>375</v>
      </c>
      <c r="B5" s="707"/>
      <c r="C5" s="75" t="s">
        <v>376</v>
      </c>
      <c r="D5" s="708" t="s">
        <v>377</v>
      </c>
      <c r="E5" s="709"/>
      <c r="F5" s="67"/>
      <c r="G5" s="76" t="s">
        <v>378</v>
      </c>
      <c r="H5" s="364" t="s">
        <v>379</v>
      </c>
      <c r="I5" s="364" t="s">
        <v>380</v>
      </c>
      <c r="J5" s="364" t="s">
        <v>379</v>
      </c>
      <c r="K5" s="364" t="s">
        <v>380</v>
      </c>
      <c r="L5" s="364" t="s">
        <v>379</v>
      </c>
      <c r="M5" s="565" t="s">
        <v>380</v>
      </c>
      <c r="N5" s="630"/>
    </row>
    <row r="6" spans="1:14" ht="15.75" customHeight="1">
      <c r="A6" s="710" t="s">
        <v>381</v>
      </c>
      <c r="B6" s="713" t="s">
        <v>382</v>
      </c>
      <c r="C6" s="78"/>
      <c r="D6" s="79" t="s">
        <v>383</v>
      </c>
      <c r="E6" s="80" t="s">
        <v>384</v>
      </c>
      <c r="F6" s="75">
        <f>G6</f>
        <v>16</v>
      </c>
      <c r="G6" s="81">
        <f aca="true" t="shared" si="0" ref="G6:G23">H6+I6+J6+K6+L6+M6</f>
        <v>16</v>
      </c>
      <c r="H6" s="132">
        <v>3</v>
      </c>
      <c r="I6" s="132">
        <v>3</v>
      </c>
      <c r="J6" s="132">
        <v>3</v>
      </c>
      <c r="K6" s="132">
        <v>3</v>
      </c>
      <c r="L6" s="132">
        <v>2</v>
      </c>
      <c r="M6" s="566">
        <v>2</v>
      </c>
      <c r="N6" s="705"/>
    </row>
    <row r="7" spans="1:14" ht="15.75" customHeight="1">
      <c r="A7" s="711"/>
      <c r="B7" s="718"/>
      <c r="C7" s="68"/>
      <c r="D7" s="82" t="s">
        <v>385</v>
      </c>
      <c r="E7" s="83" t="s">
        <v>386</v>
      </c>
      <c r="F7" s="84">
        <f>G7</f>
        <v>12</v>
      </c>
      <c r="G7" s="81">
        <f t="shared" si="0"/>
        <v>12</v>
      </c>
      <c r="H7" s="132">
        <v>2</v>
      </c>
      <c r="I7" s="132">
        <v>2</v>
      </c>
      <c r="J7" s="132">
        <v>2</v>
      </c>
      <c r="K7" s="132">
        <v>2</v>
      </c>
      <c r="L7" s="132">
        <v>2</v>
      </c>
      <c r="M7" s="566">
        <v>2</v>
      </c>
      <c r="N7" s="705"/>
    </row>
    <row r="8" spans="1:14" ht="15.75" customHeight="1">
      <c r="A8" s="711"/>
      <c r="B8" s="718"/>
      <c r="C8" s="68"/>
      <c r="D8" s="82" t="s">
        <v>387</v>
      </c>
      <c r="E8" s="83" t="s">
        <v>9</v>
      </c>
      <c r="F8" s="84">
        <f>G8</f>
        <v>8</v>
      </c>
      <c r="G8" s="81">
        <f t="shared" si="0"/>
        <v>8</v>
      </c>
      <c r="H8" s="132">
        <v>4</v>
      </c>
      <c r="I8" s="132">
        <v>4</v>
      </c>
      <c r="J8" s="132"/>
      <c r="K8" s="132"/>
      <c r="L8" s="132"/>
      <c r="M8" s="566"/>
      <c r="N8" s="705"/>
    </row>
    <row r="9" spans="1:14" ht="15.75" customHeight="1">
      <c r="A9" s="711"/>
      <c r="B9" s="718"/>
      <c r="C9" s="68"/>
      <c r="D9" s="716" t="s">
        <v>23</v>
      </c>
      <c r="E9" s="85" t="s">
        <v>388</v>
      </c>
      <c r="F9" s="713">
        <v>6</v>
      </c>
      <c r="G9" s="86">
        <f t="shared" si="0"/>
        <v>2</v>
      </c>
      <c r="H9" s="132">
        <v>2</v>
      </c>
      <c r="I9" s="132"/>
      <c r="J9" s="132"/>
      <c r="K9" s="132"/>
      <c r="L9" s="132"/>
      <c r="M9" s="567"/>
      <c r="N9" s="629" t="s">
        <v>898</v>
      </c>
    </row>
    <row r="10" spans="1:14" ht="15.75" customHeight="1">
      <c r="A10" s="711"/>
      <c r="B10" s="718"/>
      <c r="C10" s="68"/>
      <c r="D10" s="717"/>
      <c r="E10" s="87" t="s">
        <v>389</v>
      </c>
      <c r="F10" s="714"/>
      <c r="G10" s="86">
        <f t="shared" si="0"/>
        <v>2</v>
      </c>
      <c r="H10" s="132"/>
      <c r="I10" s="132"/>
      <c r="J10" s="132">
        <v>1</v>
      </c>
      <c r="K10" s="132">
        <v>1</v>
      </c>
      <c r="L10" s="132"/>
      <c r="M10" s="567"/>
      <c r="N10" s="629" t="s">
        <v>899</v>
      </c>
    </row>
    <row r="11" spans="1:14" ht="15.75" customHeight="1">
      <c r="A11" s="711"/>
      <c r="B11" s="718"/>
      <c r="C11" s="88"/>
      <c r="D11" s="717"/>
      <c r="E11" s="87" t="s">
        <v>391</v>
      </c>
      <c r="F11" s="715"/>
      <c r="G11" s="89">
        <f t="shared" si="0"/>
        <v>2</v>
      </c>
      <c r="H11" s="132"/>
      <c r="I11" s="132"/>
      <c r="J11" s="132">
        <v>1</v>
      </c>
      <c r="K11" s="132">
        <v>1</v>
      </c>
      <c r="L11" s="132"/>
      <c r="M11" s="567"/>
      <c r="N11" s="629" t="s">
        <v>900</v>
      </c>
    </row>
    <row r="12" spans="1:14" ht="15.75" customHeight="1">
      <c r="A12" s="711"/>
      <c r="B12" s="718"/>
      <c r="C12" s="88">
        <f>F24</f>
        <v>76</v>
      </c>
      <c r="D12" s="713" t="s">
        <v>393</v>
      </c>
      <c r="E12" s="83" t="s">
        <v>508</v>
      </c>
      <c r="F12" s="713">
        <f>SUM(G12:G14)</f>
        <v>6</v>
      </c>
      <c r="G12" s="86">
        <f t="shared" si="0"/>
        <v>2</v>
      </c>
      <c r="H12" s="132"/>
      <c r="I12" s="132"/>
      <c r="J12" s="132">
        <v>1</v>
      </c>
      <c r="K12" s="132">
        <v>1</v>
      </c>
      <c r="L12" s="132"/>
      <c r="M12" s="566"/>
      <c r="N12" s="629" t="s">
        <v>901</v>
      </c>
    </row>
    <row r="13" spans="1:14" ht="15.75" customHeight="1">
      <c r="A13" s="711"/>
      <c r="B13" s="718"/>
      <c r="C13" s="91">
        <f>F24/F69</f>
        <v>0.3958333333333333</v>
      </c>
      <c r="D13" s="714"/>
      <c r="E13" s="83" t="s">
        <v>509</v>
      </c>
      <c r="F13" s="714"/>
      <c r="G13" s="86">
        <f t="shared" si="0"/>
        <v>2</v>
      </c>
      <c r="H13" s="132"/>
      <c r="I13" s="132"/>
      <c r="J13" s="132">
        <v>1</v>
      </c>
      <c r="K13" s="132">
        <v>1</v>
      </c>
      <c r="L13" s="132"/>
      <c r="M13" s="566"/>
      <c r="N13" s="629"/>
    </row>
    <row r="14" spans="1:14" ht="15.75" customHeight="1">
      <c r="A14" s="711"/>
      <c r="B14" s="718"/>
      <c r="C14" s="68"/>
      <c r="D14" s="715"/>
      <c r="E14" s="83" t="s">
        <v>395</v>
      </c>
      <c r="F14" s="715"/>
      <c r="G14" s="81">
        <f t="shared" si="0"/>
        <v>2</v>
      </c>
      <c r="H14" s="132"/>
      <c r="I14" s="132"/>
      <c r="J14" s="132"/>
      <c r="K14" s="132"/>
      <c r="L14" s="132">
        <v>1</v>
      </c>
      <c r="M14" s="566">
        <v>1</v>
      </c>
      <c r="N14" s="629" t="s">
        <v>902</v>
      </c>
    </row>
    <row r="15" spans="1:14" ht="15.75" customHeight="1">
      <c r="A15" s="711"/>
      <c r="B15" s="718"/>
      <c r="C15" s="68"/>
      <c r="D15" s="713" t="s">
        <v>397</v>
      </c>
      <c r="E15" s="80" t="s">
        <v>398</v>
      </c>
      <c r="F15" s="713">
        <f>SUM(G15:G17)</f>
        <v>4</v>
      </c>
      <c r="G15" s="92">
        <f t="shared" si="0"/>
        <v>2</v>
      </c>
      <c r="H15" s="132">
        <v>1</v>
      </c>
      <c r="I15" s="132">
        <v>1</v>
      </c>
      <c r="J15" s="132"/>
      <c r="K15" s="132"/>
      <c r="L15" s="132"/>
      <c r="M15" s="566"/>
      <c r="N15" s="629"/>
    </row>
    <row r="16" spans="1:14" ht="15.75" customHeight="1">
      <c r="A16" s="711"/>
      <c r="B16" s="718"/>
      <c r="C16" s="68"/>
      <c r="D16" s="714"/>
      <c r="E16" s="93" t="s">
        <v>399</v>
      </c>
      <c r="F16" s="714"/>
      <c r="G16" s="86">
        <f t="shared" si="0"/>
        <v>2</v>
      </c>
      <c r="H16" s="132"/>
      <c r="I16" s="132"/>
      <c r="J16" s="132">
        <v>1</v>
      </c>
      <c r="K16" s="132">
        <v>1</v>
      </c>
      <c r="L16" s="132"/>
      <c r="M16" s="566"/>
      <c r="N16" s="629"/>
    </row>
    <row r="17" spans="1:14" ht="15.75" customHeight="1">
      <c r="A17" s="711"/>
      <c r="B17" s="718"/>
      <c r="C17" s="68"/>
      <c r="D17" s="715"/>
      <c r="E17" s="93" t="s">
        <v>400</v>
      </c>
      <c r="F17" s="715"/>
      <c r="G17" s="86">
        <f t="shared" si="0"/>
        <v>0</v>
      </c>
      <c r="H17" s="132"/>
      <c r="I17" s="132"/>
      <c r="J17" s="132"/>
      <c r="K17" s="132"/>
      <c r="L17" s="132"/>
      <c r="M17" s="566"/>
      <c r="N17" s="629"/>
    </row>
    <row r="18" spans="1:14" ht="15.75" customHeight="1">
      <c r="A18" s="711"/>
      <c r="B18" s="718"/>
      <c r="C18" s="68"/>
      <c r="D18" s="713" t="s">
        <v>401</v>
      </c>
      <c r="E18" s="93" t="s">
        <v>402</v>
      </c>
      <c r="F18" s="713">
        <f>SUM(G18:G20)</f>
        <v>4</v>
      </c>
      <c r="G18" s="86">
        <f t="shared" si="0"/>
        <v>2</v>
      </c>
      <c r="H18" s="132">
        <v>2</v>
      </c>
      <c r="I18" s="132"/>
      <c r="J18" s="132"/>
      <c r="K18" s="132"/>
      <c r="L18" s="132"/>
      <c r="M18" s="566"/>
      <c r="N18" s="629" t="s">
        <v>903</v>
      </c>
    </row>
    <row r="19" spans="1:14" ht="15.75" customHeight="1">
      <c r="A19" s="711"/>
      <c r="B19" s="718"/>
      <c r="C19" s="68"/>
      <c r="D19" s="714"/>
      <c r="E19" s="80" t="s">
        <v>404</v>
      </c>
      <c r="F19" s="714"/>
      <c r="G19" s="86">
        <f t="shared" si="0"/>
        <v>0</v>
      </c>
      <c r="H19" s="132"/>
      <c r="I19" s="132"/>
      <c r="J19" s="132"/>
      <c r="K19" s="132"/>
      <c r="L19" s="132"/>
      <c r="M19" s="566"/>
      <c r="N19" s="629"/>
    </row>
    <row r="20" spans="1:14" ht="15.75" customHeight="1">
      <c r="A20" s="711"/>
      <c r="B20" s="718"/>
      <c r="C20" s="68"/>
      <c r="D20" s="715"/>
      <c r="E20" s="80" t="s">
        <v>405</v>
      </c>
      <c r="F20" s="715"/>
      <c r="G20" s="86">
        <f t="shared" si="0"/>
        <v>2</v>
      </c>
      <c r="H20" s="132"/>
      <c r="I20" s="132"/>
      <c r="J20" s="132"/>
      <c r="K20" s="132"/>
      <c r="L20" s="132">
        <v>1</v>
      </c>
      <c r="M20" s="566">
        <v>1</v>
      </c>
      <c r="N20" s="629"/>
    </row>
    <row r="21" spans="1:14" ht="15.75" customHeight="1">
      <c r="A21" s="711"/>
      <c r="B21" s="718"/>
      <c r="C21" s="68"/>
      <c r="D21" s="713" t="s">
        <v>406</v>
      </c>
      <c r="E21" s="93" t="s">
        <v>407</v>
      </c>
      <c r="F21" s="84">
        <f>G21</f>
        <v>12</v>
      </c>
      <c r="G21" s="86">
        <f t="shared" si="0"/>
        <v>12</v>
      </c>
      <c r="H21" s="132">
        <v>2</v>
      </c>
      <c r="I21" s="132">
        <v>2</v>
      </c>
      <c r="J21" s="132">
        <v>2</v>
      </c>
      <c r="K21" s="132">
        <v>2</v>
      </c>
      <c r="L21" s="132">
        <v>2</v>
      </c>
      <c r="M21" s="566">
        <v>2</v>
      </c>
      <c r="N21" s="629"/>
    </row>
    <row r="22" spans="1:14" ht="15.75" customHeight="1">
      <c r="A22" s="711"/>
      <c r="B22" s="718"/>
      <c r="C22" s="68"/>
      <c r="D22" s="715"/>
      <c r="E22" s="80" t="s">
        <v>408</v>
      </c>
      <c r="F22" s="66">
        <f>G22</f>
        <v>4</v>
      </c>
      <c r="G22" s="86">
        <f t="shared" si="0"/>
        <v>4</v>
      </c>
      <c r="H22" s="132">
        <v>1</v>
      </c>
      <c r="I22" s="132">
        <v>1</v>
      </c>
      <c r="J22" s="132">
        <v>1</v>
      </c>
      <c r="K22" s="132">
        <v>1</v>
      </c>
      <c r="L22" s="132"/>
      <c r="M22" s="566"/>
      <c r="N22" s="629"/>
    </row>
    <row r="23" spans="1:14" ht="15.75" customHeight="1">
      <c r="A23" s="711"/>
      <c r="B23" s="718"/>
      <c r="C23" s="68"/>
      <c r="D23" s="722" t="s">
        <v>409</v>
      </c>
      <c r="E23" s="723"/>
      <c r="F23" s="94">
        <f>G23</f>
        <v>4</v>
      </c>
      <c r="G23" s="89">
        <f t="shared" si="0"/>
        <v>4</v>
      </c>
      <c r="H23" s="156">
        <v>1</v>
      </c>
      <c r="I23" s="156">
        <v>1</v>
      </c>
      <c r="J23" s="156">
        <v>1</v>
      </c>
      <c r="K23" s="156">
        <v>1</v>
      </c>
      <c r="L23" s="156"/>
      <c r="M23" s="568"/>
      <c r="N23" s="629"/>
    </row>
    <row r="24" spans="1:14" ht="15.75" customHeight="1" thickBot="1">
      <c r="A24" s="711"/>
      <c r="B24" s="719"/>
      <c r="C24" s="69"/>
      <c r="D24" s="753" t="s">
        <v>410</v>
      </c>
      <c r="E24" s="754"/>
      <c r="F24" s="95">
        <f>SUM(F6:F23)</f>
        <v>76</v>
      </c>
      <c r="G24" s="96">
        <f>SUM(H24:M24)</f>
        <v>76</v>
      </c>
      <c r="H24" s="146">
        <f aca="true" t="shared" si="1" ref="H24:M24">SUM(H6:H23)</f>
        <v>18</v>
      </c>
      <c r="I24" s="146">
        <f t="shared" si="1"/>
        <v>14</v>
      </c>
      <c r="J24" s="146">
        <f t="shared" si="1"/>
        <v>14</v>
      </c>
      <c r="K24" s="146">
        <f t="shared" si="1"/>
        <v>14</v>
      </c>
      <c r="L24" s="146">
        <f t="shared" si="1"/>
        <v>8</v>
      </c>
      <c r="M24" s="569">
        <f t="shared" si="1"/>
        <v>8</v>
      </c>
      <c r="N24" s="629"/>
    </row>
    <row r="25" spans="1:14" ht="15.75" customHeight="1">
      <c r="A25" s="711"/>
      <c r="B25" s="714" t="s">
        <v>942</v>
      </c>
      <c r="C25" s="68"/>
      <c r="D25" s="755" t="s">
        <v>412</v>
      </c>
      <c r="E25" s="756"/>
      <c r="F25" s="725">
        <f>G32</f>
        <v>28</v>
      </c>
      <c r="G25" s="97">
        <f aca="true" t="shared" si="2" ref="G25:G31">H25+I25+J25+K25+L25+M25</f>
        <v>4</v>
      </c>
      <c r="H25" s="148">
        <v>2</v>
      </c>
      <c r="I25" s="148">
        <v>2</v>
      </c>
      <c r="J25" s="147"/>
      <c r="K25" s="147"/>
      <c r="L25" s="147"/>
      <c r="M25" s="570"/>
      <c r="N25" s="760"/>
    </row>
    <row r="26" spans="1:14" ht="15.75" customHeight="1">
      <c r="A26" s="711"/>
      <c r="B26" s="718"/>
      <c r="C26" s="99"/>
      <c r="D26" s="701" t="s">
        <v>413</v>
      </c>
      <c r="E26" s="704"/>
      <c r="F26" s="726"/>
      <c r="G26" s="81">
        <f t="shared" si="2"/>
        <v>4</v>
      </c>
      <c r="H26" s="132"/>
      <c r="I26" s="132"/>
      <c r="J26" s="132">
        <v>2</v>
      </c>
      <c r="K26" s="132">
        <v>2</v>
      </c>
      <c r="L26" s="132"/>
      <c r="M26" s="566"/>
      <c r="N26" s="761"/>
    </row>
    <row r="27" spans="1:14" ht="15.75" customHeight="1">
      <c r="A27" s="711"/>
      <c r="B27" s="718"/>
      <c r="C27" s="99"/>
      <c r="D27" s="701" t="s">
        <v>414</v>
      </c>
      <c r="E27" s="724"/>
      <c r="F27" s="726"/>
      <c r="G27" s="81">
        <f t="shared" si="2"/>
        <v>4</v>
      </c>
      <c r="H27" s="132"/>
      <c r="I27" s="132"/>
      <c r="J27" s="132">
        <v>2</v>
      </c>
      <c r="K27" s="132">
        <v>2</v>
      </c>
      <c r="L27" s="132"/>
      <c r="M27" s="566"/>
      <c r="N27" s="761"/>
    </row>
    <row r="28" spans="1:14" ht="15.75" customHeight="1">
      <c r="A28" s="711"/>
      <c r="B28" s="718"/>
      <c r="C28" s="101">
        <f>F25</f>
        <v>28</v>
      </c>
      <c r="D28" s="701" t="s">
        <v>415</v>
      </c>
      <c r="E28" s="704"/>
      <c r="F28" s="726"/>
      <c r="G28" s="81">
        <f t="shared" si="2"/>
        <v>4</v>
      </c>
      <c r="H28" s="132"/>
      <c r="I28" s="132"/>
      <c r="J28" s="132"/>
      <c r="K28" s="132"/>
      <c r="L28" s="132">
        <v>2</v>
      </c>
      <c r="M28" s="566">
        <v>2</v>
      </c>
      <c r="N28" s="761"/>
    </row>
    <row r="29" spans="1:14" ht="15.75" customHeight="1">
      <c r="A29" s="711"/>
      <c r="B29" s="718"/>
      <c r="C29" s="101"/>
      <c r="D29" s="701" t="s">
        <v>416</v>
      </c>
      <c r="E29" s="702"/>
      <c r="F29" s="726"/>
      <c r="G29" s="81">
        <f t="shared" si="2"/>
        <v>6</v>
      </c>
      <c r="H29" s="131">
        <v>3</v>
      </c>
      <c r="I29" s="131">
        <v>3</v>
      </c>
      <c r="J29" s="132"/>
      <c r="K29" s="132"/>
      <c r="L29" s="132"/>
      <c r="M29" s="566"/>
      <c r="N29" s="761"/>
    </row>
    <row r="30" spans="1:14" ht="15.75" customHeight="1">
      <c r="A30" s="711"/>
      <c r="B30" s="718"/>
      <c r="C30" s="103">
        <f>F25/F69</f>
        <v>0.14583333333333334</v>
      </c>
      <c r="D30" s="701" t="s">
        <v>417</v>
      </c>
      <c r="E30" s="702"/>
      <c r="F30" s="726"/>
      <c r="G30" s="102">
        <f t="shared" si="2"/>
        <v>3</v>
      </c>
      <c r="H30" s="131">
        <v>3</v>
      </c>
      <c r="I30" s="131"/>
      <c r="J30" s="132"/>
      <c r="K30" s="132"/>
      <c r="L30" s="132"/>
      <c r="M30" s="566"/>
      <c r="N30" s="761"/>
    </row>
    <row r="31" spans="1:14" ht="15.75" customHeight="1">
      <c r="A31" s="711"/>
      <c r="B31" s="718"/>
      <c r="C31" s="99"/>
      <c r="D31" s="720" t="s">
        <v>418</v>
      </c>
      <c r="E31" s="721"/>
      <c r="F31" s="726"/>
      <c r="G31" s="102">
        <f t="shared" si="2"/>
        <v>3</v>
      </c>
      <c r="H31" s="131"/>
      <c r="I31" s="131">
        <v>3</v>
      </c>
      <c r="J31" s="132"/>
      <c r="K31" s="132"/>
      <c r="L31" s="132"/>
      <c r="M31" s="566"/>
      <c r="N31" s="761"/>
    </row>
    <row r="32" spans="1:14" ht="15.75" customHeight="1" thickBot="1">
      <c r="A32" s="712"/>
      <c r="B32" s="719"/>
      <c r="C32" s="104"/>
      <c r="D32" s="753" t="s">
        <v>419</v>
      </c>
      <c r="E32" s="757"/>
      <c r="F32" s="727"/>
      <c r="G32" s="105">
        <f>SUM(H32:M32)</f>
        <v>28</v>
      </c>
      <c r="H32" s="149">
        <f aca="true" t="shared" si="3" ref="H32:M32">SUM(H25:H31)</f>
        <v>8</v>
      </c>
      <c r="I32" s="149">
        <f t="shared" si="3"/>
        <v>8</v>
      </c>
      <c r="J32" s="149">
        <f t="shared" si="3"/>
        <v>4</v>
      </c>
      <c r="K32" s="149">
        <f t="shared" si="3"/>
        <v>4</v>
      </c>
      <c r="L32" s="149">
        <f t="shared" si="3"/>
        <v>2</v>
      </c>
      <c r="M32" s="571">
        <f t="shared" si="3"/>
        <v>2</v>
      </c>
      <c r="N32" s="106"/>
    </row>
    <row r="33" spans="1:14" ht="15.75" customHeight="1">
      <c r="A33" s="762" t="s">
        <v>420</v>
      </c>
      <c r="B33" s="764" t="s">
        <v>421</v>
      </c>
      <c r="C33" s="68"/>
      <c r="D33" s="701" t="s">
        <v>422</v>
      </c>
      <c r="E33" s="702"/>
      <c r="F33" s="107">
        <v>2</v>
      </c>
      <c r="G33" s="102">
        <f>SUM(H33:M33)</f>
        <v>2</v>
      </c>
      <c r="H33" s="131"/>
      <c r="I33" s="131">
        <v>2</v>
      </c>
      <c r="J33" s="131"/>
      <c r="K33" s="131"/>
      <c r="L33" s="131"/>
      <c r="M33" s="572"/>
      <c r="N33" s="632" t="s">
        <v>904</v>
      </c>
    </row>
    <row r="34" spans="1:14" ht="15.75" customHeight="1">
      <c r="A34" s="711"/>
      <c r="B34" s="765"/>
      <c r="C34" s="68"/>
      <c r="D34" s="701" t="s">
        <v>424</v>
      </c>
      <c r="E34" s="702"/>
      <c r="F34" s="751">
        <v>2</v>
      </c>
      <c r="G34" s="102">
        <f>SUM(H34:M34)</f>
        <v>1</v>
      </c>
      <c r="H34" s="131"/>
      <c r="I34" s="131"/>
      <c r="J34" s="131"/>
      <c r="K34" s="131"/>
      <c r="L34" s="131">
        <v>1</v>
      </c>
      <c r="M34" s="572"/>
      <c r="N34" s="749" t="s">
        <v>905</v>
      </c>
    </row>
    <row r="35" spans="1:14" ht="15.75" customHeight="1">
      <c r="A35" s="711"/>
      <c r="B35" s="765"/>
      <c r="C35" s="68"/>
      <c r="D35" s="100" t="s">
        <v>426</v>
      </c>
      <c r="E35" s="71"/>
      <c r="F35" s="759"/>
      <c r="G35" s="102">
        <v>1</v>
      </c>
      <c r="H35" s="131"/>
      <c r="I35" s="131"/>
      <c r="J35" s="131"/>
      <c r="K35" s="131"/>
      <c r="L35" s="131"/>
      <c r="M35" s="572">
        <v>1</v>
      </c>
      <c r="N35" s="750"/>
    </row>
    <row r="36" spans="1:14" ht="15.75" customHeight="1">
      <c r="A36" s="711"/>
      <c r="B36" s="765"/>
      <c r="C36" s="68"/>
      <c r="D36" s="100" t="s">
        <v>427</v>
      </c>
      <c r="E36" s="71"/>
      <c r="F36" s="751">
        <v>2</v>
      </c>
      <c r="G36" s="102">
        <v>1</v>
      </c>
      <c r="H36" s="131">
        <v>1</v>
      </c>
      <c r="I36" s="131"/>
      <c r="J36" s="131"/>
      <c r="K36" s="131"/>
      <c r="L36" s="131"/>
      <c r="M36" s="572"/>
      <c r="N36" s="749" t="s">
        <v>906</v>
      </c>
    </row>
    <row r="37" spans="1:14" ht="15.75" customHeight="1">
      <c r="A37" s="711"/>
      <c r="B37" s="765"/>
      <c r="C37" s="68"/>
      <c r="D37" s="100" t="s">
        <v>429</v>
      </c>
      <c r="E37" s="71"/>
      <c r="F37" s="759"/>
      <c r="G37" s="102">
        <v>1</v>
      </c>
      <c r="H37" s="131"/>
      <c r="I37" s="131">
        <v>1</v>
      </c>
      <c r="J37" s="131"/>
      <c r="K37" s="131"/>
      <c r="L37" s="131"/>
      <c r="M37" s="572"/>
      <c r="N37" s="750"/>
    </row>
    <row r="38" spans="1:14" ht="15.75" customHeight="1">
      <c r="A38" s="711"/>
      <c r="B38" s="765"/>
      <c r="C38" s="68"/>
      <c r="D38" s="100" t="s">
        <v>430</v>
      </c>
      <c r="E38" s="71"/>
      <c r="F38" s="751">
        <v>2</v>
      </c>
      <c r="G38" s="102">
        <v>1</v>
      </c>
      <c r="H38" s="131"/>
      <c r="I38" s="131"/>
      <c r="J38" s="131">
        <v>1</v>
      </c>
      <c r="K38" s="131"/>
      <c r="L38" s="131"/>
      <c r="M38" s="572"/>
      <c r="N38" s="749" t="s">
        <v>907</v>
      </c>
    </row>
    <row r="39" spans="1:14" ht="15.75" customHeight="1">
      <c r="A39" s="711"/>
      <c r="B39" s="765"/>
      <c r="C39" s="68"/>
      <c r="D39" s="100" t="s">
        <v>432</v>
      </c>
      <c r="E39" s="71"/>
      <c r="F39" s="752"/>
      <c r="G39" s="102">
        <v>1</v>
      </c>
      <c r="H39" s="131"/>
      <c r="I39" s="131"/>
      <c r="J39" s="131"/>
      <c r="K39" s="131">
        <v>1</v>
      </c>
      <c r="L39" s="131"/>
      <c r="M39" s="572"/>
      <c r="N39" s="750"/>
    </row>
    <row r="40" spans="1:14" ht="15.75" customHeight="1">
      <c r="A40" s="711"/>
      <c r="B40" s="765"/>
      <c r="C40" s="68"/>
      <c r="D40" s="100" t="s">
        <v>433</v>
      </c>
      <c r="E40" s="71"/>
      <c r="F40" s="751">
        <v>4</v>
      </c>
      <c r="G40" s="102">
        <v>2</v>
      </c>
      <c r="H40" s="131"/>
      <c r="I40" s="131"/>
      <c r="J40" s="131"/>
      <c r="K40" s="131"/>
      <c r="L40" s="131">
        <v>2</v>
      </c>
      <c r="M40" s="572"/>
      <c r="N40" s="749" t="s">
        <v>908</v>
      </c>
    </row>
    <row r="41" spans="1:14" ht="15.75" customHeight="1">
      <c r="A41" s="711"/>
      <c r="B41" s="765"/>
      <c r="C41" s="68"/>
      <c r="D41" s="701" t="s">
        <v>435</v>
      </c>
      <c r="E41" s="703"/>
      <c r="F41" s="759"/>
      <c r="G41" s="102">
        <v>2</v>
      </c>
      <c r="H41" s="131"/>
      <c r="I41" s="131"/>
      <c r="J41" s="131"/>
      <c r="K41" s="131"/>
      <c r="L41" s="131"/>
      <c r="M41" s="572">
        <v>2</v>
      </c>
      <c r="N41" s="750"/>
    </row>
    <row r="42" spans="1:14" ht="15.75" customHeight="1">
      <c r="A42" s="711"/>
      <c r="B42" s="765"/>
      <c r="C42" s="68"/>
      <c r="D42" s="100" t="s">
        <v>436</v>
      </c>
      <c r="E42" s="70"/>
      <c r="F42" s="700">
        <v>4</v>
      </c>
      <c r="G42" s="102">
        <v>2</v>
      </c>
      <c r="H42" s="131">
        <v>2</v>
      </c>
      <c r="I42" s="131"/>
      <c r="J42" s="131"/>
      <c r="K42" s="131"/>
      <c r="L42" s="131"/>
      <c r="M42" s="572"/>
      <c r="N42" s="749" t="s">
        <v>909</v>
      </c>
    </row>
    <row r="43" spans="1:14" ht="15.75" customHeight="1">
      <c r="A43" s="711"/>
      <c r="B43" s="765"/>
      <c r="C43" s="68"/>
      <c r="D43" s="701" t="s">
        <v>438</v>
      </c>
      <c r="E43" s="702"/>
      <c r="F43" s="700"/>
      <c r="G43" s="102">
        <f>SUM(H43:M43)</f>
        <v>2</v>
      </c>
      <c r="H43" s="131"/>
      <c r="I43" s="131">
        <v>2</v>
      </c>
      <c r="J43" s="131"/>
      <c r="K43" s="131"/>
      <c r="L43" s="131"/>
      <c r="M43" s="572"/>
      <c r="N43" s="758"/>
    </row>
    <row r="44" spans="1:14" ht="15.75" customHeight="1">
      <c r="A44" s="711"/>
      <c r="B44" s="765"/>
      <c r="C44" s="68"/>
      <c r="D44" s="100" t="s">
        <v>439</v>
      </c>
      <c r="E44" s="71"/>
      <c r="F44" s="700">
        <v>4</v>
      </c>
      <c r="G44" s="102">
        <v>2</v>
      </c>
      <c r="H44" s="131"/>
      <c r="I44" s="131"/>
      <c r="J44" s="131">
        <v>2</v>
      </c>
      <c r="K44" s="131"/>
      <c r="L44" s="131"/>
      <c r="M44" s="572"/>
      <c r="N44" s="749" t="s">
        <v>910</v>
      </c>
    </row>
    <row r="45" spans="1:14" ht="15.75" customHeight="1">
      <c r="A45" s="711"/>
      <c r="B45" s="765"/>
      <c r="C45" s="68"/>
      <c r="D45" s="701" t="s">
        <v>441</v>
      </c>
      <c r="E45" s="702"/>
      <c r="F45" s="700"/>
      <c r="G45" s="102">
        <f>SUM(H45:M45)</f>
        <v>2</v>
      </c>
      <c r="H45" s="131"/>
      <c r="I45" s="131"/>
      <c r="J45" s="131"/>
      <c r="K45" s="131">
        <v>2</v>
      </c>
      <c r="L45" s="131"/>
      <c r="M45" s="572"/>
      <c r="N45" s="750"/>
    </row>
    <row r="46" spans="1:14" ht="15.75" customHeight="1">
      <c r="A46" s="711"/>
      <c r="B46" s="765"/>
      <c r="C46" s="68"/>
      <c r="D46" s="701" t="s">
        <v>442</v>
      </c>
      <c r="E46" s="702"/>
      <c r="F46" s="700">
        <v>4</v>
      </c>
      <c r="G46" s="102">
        <f>SUM(H46:M46)</f>
        <v>2</v>
      </c>
      <c r="H46" s="131"/>
      <c r="I46" s="131"/>
      <c r="J46" s="131"/>
      <c r="K46" s="131"/>
      <c r="L46" s="131">
        <v>2</v>
      </c>
      <c r="M46" s="572"/>
      <c r="N46" s="771" t="s">
        <v>911</v>
      </c>
    </row>
    <row r="47" spans="1:14" ht="15.75" customHeight="1">
      <c r="A47" s="711"/>
      <c r="B47" s="765"/>
      <c r="C47" s="68"/>
      <c r="D47" s="100" t="s">
        <v>444</v>
      </c>
      <c r="E47" s="71"/>
      <c r="F47" s="700"/>
      <c r="G47" s="102">
        <v>2</v>
      </c>
      <c r="H47" s="131"/>
      <c r="I47" s="131"/>
      <c r="J47" s="131"/>
      <c r="K47" s="131"/>
      <c r="L47" s="131"/>
      <c r="M47" s="572">
        <v>2</v>
      </c>
      <c r="N47" s="750"/>
    </row>
    <row r="48" spans="1:14" ht="15.75" customHeight="1">
      <c r="A48" s="711"/>
      <c r="B48" s="765"/>
      <c r="C48" s="68"/>
      <c r="D48" s="701" t="s">
        <v>10</v>
      </c>
      <c r="E48" s="702"/>
      <c r="F48" s="65">
        <v>8</v>
      </c>
      <c r="G48" s="102">
        <f>SUM(H48:M48)</f>
        <v>8</v>
      </c>
      <c r="H48" s="131"/>
      <c r="I48" s="131"/>
      <c r="J48" s="131">
        <v>4</v>
      </c>
      <c r="K48" s="131">
        <v>4</v>
      </c>
      <c r="L48" s="131"/>
      <c r="M48" s="572"/>
      <c r="N48" s="109"/>
    </row>
    <row r="49" spans="1:14" ht="15.75" customHeight="1">
      <c r="A49" s="711"/>
      <c r="B49" s="765"/>
      <c r="C49" s="68"/>
      <c r="D49" s="701" t="s">
        <v>445</v>
      </c>
      <c r="E49" s="703"/>
      <c r="F49" s="700">
        <v>8</v>
      </c>
      <c r="G49" s="102">
        <v>4</v>
      </c>
      <c r="H49" s="131"/>
      <c r="I49" s="131"/>
      <c r="J49" s="131"/>
      <c r="K49" s="131"/>
      <c r="L49" s="131">
        <v>4</v>
      </c>
      <c r="M49" s="572"/>
      <c r="N49" s="749" t="s">
        <v>912</v>
      </c>
    </row>
    <row r="50" spans="1:14" ht="15.75" customHeight="1">
      <c r="A50" s="711"/>
      <c r="B50" s="765"/>
      <c r="C50" s="68"/>
      <c r="D50" s="701" t="s">
        <v>447</v>
      </c>
      <c r="E50" s="703"/>
      <c r="F50" s="700"/>
      <c r="G50" s="102">
        <v>4</v>
      </c>
      <c r="H50" s="131"/>
      <c r="I50" s="131"/>
      <c r="J50" s="131"/>
      <c r="K50" s="131"/>
      <c r="L50" s="131"/>
      <c r="M50" s="572">
        <v>4</v>
      </c>
      <c r="N50" s="750"/>
    </row>
    <row r="51" spans="1:14" ht="15.75" customHeight="1">
      <c r="A51" s="711"/>
      <c r="B51" s="765"/>
      <c r="C51" s="68"/>
      <c r="D51" s="701" t="s">
        <v>448</v>
      </c>
      <c r="E51" s="702"/>
      <c r="F51" s="65">
        <v>3</v>
      </c>
      <c r="G51" s="78">
        <v>3</v>
      </c>
      <c r="H51" s="156"/>
      <c r="I51" s="156">
        <v>3</v>
      </c>
      <c r="J51" s="132"/>
      <c r="K51" s="132"/>
      <c r="L51" s="132"/>
      <c r="M51" s="566"/>
      <c r="N51" s="633" t="s">
        <v>913</v>
      </c>
    </row>
    <row r="52" spans="1:14" ht="15.75" customHeight="1">
      <c r="A52" s="711"/>
      <c r="B52" s="765"/>
      <c r="C52" s="68"/>
      <c r="D52" s="769" t="s">
        <v>450</v>
      </c>
      <c r="E52" s="770"/>
      <c r="F52" s="65">
        <v>1</v>
      </c>
      <c r="G52" s="81">
        <v>1</v>
      </c>
      <c r="H52" s="132">
        <v>1</v>
      </c>
      <c r="I52" s="132"/>
      <c r="J52" s="132"/>
      <c r="K52" s="132"/>
      <c r="L52" s="132"/>
      <c r="M52" s="566"/>
      <c r="N52" s="634"/>
    </row>
    <row r="53" spans="1:14" ht="15.75" customHeight="1" thickBot="1">
      <c r="A53" s="711"/>
      <c r="B53" s="766"/>
      <c r="C53" s="68"/>
      <c r="D53" s="772" t="s">
        <v>419</v>
      </c>
      <c r="E53" s="773"/>
      <c r="F53" s="8">
        <f>SUM(F33:F52)</f>
        <v>44</v>
      </c>
      <c r="G53" s="104">
        <f>SUM(H53:M53)</f>
        <v>44</v>
      </c>
      <c r="H53" s="366">
        <f aca="true" t="shared" si="4" ref="H53:M53">SUM(H33:H52)</f>
        <v>4</v>
      </c>
      <c r="I53" s="366">
        <f t="shared" si="4"/>
        <v>8</v>
      </c>
      <c r="J53" s="134">
        <f t="shared" si="4"/>
        <v>7</v>
      </c>
      <c r="K53" s="134">
        <f t="shared" si="4"/>
        <v>7</v>
      </c>
      <c r="L53" s="134">
        <f t="shared" si="4"/>
        <v>9</v>
      </c>
      <c r="M53" s="573">
        <f t="shared" si="4"/>
        <v>9</v>
      </c>
      <c r="N53" s="635"/>
    </row>
    <row r="54" spans="1:14" ht="15.75" customHeight="1">
      <c r="A54" s="711"/>
      <c r="B54" s="112" t="s">
        <v>451</v>
      </c>
      <c r="C54" s="68"/>
      <c r="D54" s="755" t="s">
        <v>858</v>
      </c>
      <c r="E54" s="767"/>
      <c r="F54" s="774">
        <f>G68</f>
        <v>44</v>
      </c>
      <c r="G54" s="81">
        <f aca="true" t="shared" si="5" ref="G54:G73">SUM(H54:M54)</f>
        <v>3</v>
      </c>
      <c r="H54" s="147"/>
      <c r="I54" s="147"/>
      <c r="J54" s="147"/>
      <c r="K54" s="147"/>
      <c r="L54" s="147">
        <v>3</v>
      </c>
      <c r="M54" s="574"/>
      <c r="N54" s="636"/>
    </row>
    <row r="55" spans="1:14" ht="15.75" customHeight="1">
      <c r="A55" s="711"/>
      <c r="B55" s="1"/>
      <c r="C55" s="68"/>
      <c r="D55" s="701" t="s">
        <v>860</v>
      </c>
      <c r="E55" s="768"/>
      <c r="F55" s="752"/>
      <c r="G55" s="81">
        <f t="shared" si="5"/>
        <v>3</v>
      </c>
      <c r="H55" s="132"/>
      <c r="I55" s="132"/>
      <c r="J55" s="132"/>
      <c r="K55" s="132"/>
      <c r="L55" s="132"/>
      <c r="M55" s="567">
        <v>3</v>
      </c>
      <c r="N55" s="629"/>
    </row>
    <row r="56" spans="1:14" ht="15.75" customHeight="1">
      <c r="A56" s="711"/>
      <c r="B56" s="764" t="s">
        <v>452</v>
      </c>
      <c r="C56" s="88">
        <f>F68</f>
        <v>90</v>
      </c>
      <c r="D56" s="701" t="s">
        <v>453</v>
      </c>
      <c r="E56" s="704"/>
      <c r="F56" s="752"/>
      <c r="G56" s="81">
        <f t="shared" si="5"/>
        <v>6</v>
      </c>
      <c r="H56" s="132"/>
      <c r="I56" s="132"/>
      <c r="J56" s="132"/>
      <c r="K56" s="132"/>
      <c r="L56" s="132">
        <v>3</v>
      </c>
      <c r="M56" s="566">
        <v>3</v>
      </c>
      <c r="N56" s="629" t="s">
        <v>914</v>
      </c>
    </row>
    <row r="57" spans="1:14" ht="15.75" customHeight="1">
      <c r="A57" s="711"/>
      <c r="B57" s="765"/>
      <c r="C57" s="113">
        <f>F68/F69</f>
        <v>0.46875</v>
      </c>
      <c r="D57" s="701" t="s">
        <v>454</v>
      </c>
      <c r="E57" s="704"/>
      <c r="F57" s="752"/>
      <c r="G57" s="102">
        <f t="shared" si="5"/>
        <v>4</v>
      </c>
      <c r="H57" s="131"/>
      <c r="I57" s="131"/>
      <c r="J57" s="132"/>
      <c r="K57" s="132"/>
      <c r="L57" s="132">
        <v>2</v>
      </c>
      <c r="M57" s="566">
        <v>2</v>
      </c>
      <c r="N57" s="629" t="s">
        <v>915</v>
      </c>
    </row>
    <row r="58" spans="1:14" ht="15.75" customHeight="1">
      <c r="A58" s="711"/>
      <c r="B58" s="765"/>
      <c r="C58" s="68"/>
      <c r="D58" s="701" t="s">
        <v>455</v>
      </c>
      <c r="E58" s="704"/>
      <c r="F58" s="752"/>
      <c r="G58" s="102">
        <f t="shared" si="5"/>
        <v>4</v>
      </c>
      <c r="H58" s="132"/>
      <c r="I58" s="132"/>
      <c r="J58" s="132"/>
      <c r="K58" s="132"/>
      <c r="L58" s="132">
        <v>2</v>
      </c>
      <c r="M58" s="567">
        <v>2</v>
      </c>
      <c r="N58" s="637" t="s">
        <v>916</v>
      </c>
    </row>
    <row r="59" spans="1:14" ht="15.75" customHeight="1">
      <c r="A59" s="711"/>
      <c r="B59" s="765"/>
      <c r="C59" s="68"/>
      <c r="D59" s="701" t="s">
        <v>456</v>
      </c>
      <c r="E59" s="702"/>
      <c r="F59" s="752"/>
      <c r="G59" s="102">
        <f t="shared" si="5"/>
        <v>4</v>
      </c>
      <c r="H59" s="132">
        <v>2</v>
      </c>
      <c r="I59" s="132">
        <v>2</v>
      </c>
      <c r="J59" s="132"/>
      <c r="K59" s="132"/>
      <c r="L59" s="132"/>
      <c r="M59" s="566"/>
      <c r="N59" s="629" t="s">
        <v>917</v>
      </c>
    </row>
    <row r="60" spans="1:14" ht="15.75" customHeight="1" hidden="1">
      <c r="A60" s="711"/>
      <c r="B60" s="765"/>
      <c r="C60" s="68"/>
      <c r="D60" s="769"/>
      <c r="E60" s="775"/>
      <c r="F60" s="752"/>
      <c r="G60" s="102">
        <f t="shared" si="5"/>
        <v>0</v>
      </c>
      <c r="H60" s="132"/>
      <c r="I60" s="132"/>
      <c r="J60" s="132"/>
      <c r="K60" s="132"/>
      <c r="L60" s="132"/>
      <c r="M60" s="566"/>
      <c r="N60" s="638" t="s">
        <v>918</v>
      </c>
    </row>
    <row r="61" spans="1:14" ht="15.75" customHeight="1">
      <c r="A61" s="711"/>
      <c r="B61" s="765"/>
      <c r="C61" s="68"/>
      <c r="D61" s="701" t="s">
        <v>457</v>
      </c>
      <c r="E61" s="704"/>
      <c r="F61" s="752"/>
      <c r="G61" s="102">
        <f t="shared" si="5"/>
        <v>8</v>
      </c>
      <c r="H61" s="132"/>
      <c r="I61" s="132"/>
      <c r="J61" s="132">
        <v>4</v>
      </c>
      <c r="K61" s="132">
        <v>4</v>
      </c>
      <c r="L61" s="132"/>
      <c r="M61" s="566"/>
      <c r="N61" s="629" t="s">
        <v>919</v>
      </c>
    </row>
    <row r="62" spans="1:14" ht="15.75" customHeight="1">
      <c r="A62" s="711"/>
      <c r="B62" s="765"/>
      <c r="C62" s="68"/>
      <c r="D62" s="701" t="s">
        <v>458</v>
      </c>
      <c r="E62" s="702"/>
      <c r="F62" s="752"/>
      <c r="G62" s="102">
        <f t="shared" si="5"/>
        <v>6</v>
      </c>
      <c r="H62" s="132"/>
      <c r="I62" s="132"/>
      <c r="J62" s="132"/>
      <c r="K62" s="132"/>
      <c r="L62" s="132">
        <v>3</v>
      </c>
      <c r="M62" s="566">
        <v>3</v>
      </c>
      <c r="N62" s="629"/>
    </row>
    <row r="63" spans="1:14" ht="15.75" customHeight="1">
      <c r="A63" s="711"/>
      <c r="B63" s="765"/>
      <c r="C63" s="68"/>
      <c r="D63" s="701" t="s">
        <v>459</v>
      </c>
      <c r="E63" s="702"/>
      <c r="F63" s="752"/>
      <c r="G63" s="102">
        <f t="shared" si="5"/>
        <v>6</v>
      </c>
      <c r="H63" s="132"/>
      <c r="I63" s="132"/>
      <c r="J63" s="132">
        <v>3</v>
      </c>
      <c r="K63" s="132">
        <v>3</v>
      </c>
      <c r="L63" s="132"/>
      <c r="M63" s="567"/>
      <c r="N63" s="639" t="s">
        <v>920</v>
      </c>
    </row>
    <row r="64" spans="1:14" ht="15.75" customHeight="1">
      <c r="A64" s="711"/>
      <c r="B64" s="765"/>
      <c r="C64" s="68"/>
      <c r="D64" s="701"/>
      <c r="E64" s="702"/>
      <c r="F64" s="752"/>
      <c r="G64" s="102">
        <f t="shared" si="5"/>
        <v>0</v>
      </c>
      <c r="H64" s="132"/>
      <c r="I64" s="138"/>
      <c r="J64" s="132"/>
      <c r="K64" s="132"/>
      <c r="L64" s="132"/>
      <c r="M64" s="567"/>
      <c r="N64" s="629" t="s">
        <v>921</v>
      </c>
    </row>
    <row r="65" spans="1:14" ht="15.75" customHeight="1">
      <c r="A65" s="711"/>
      <c r="B65" s="765"/>
      <c r="C65" s="68"/>
      <c r="D65" s="701"/>
      <c r="E65" s="702"/>
      <c r="F65" s="752"/>
      <c r="G65" s="102">
        <f t="shared" si="5"/>
        <v>0</v>
      </c>
      <c r="H65" s="132"/>
      <c r="I65" s="132"/>
      <c r="J65" s="132"/>
      <c r="K65" s="132"/>
      <c r="L65" s="132"/>
      <c r="M65" s="567"/>
      <c r="N65" s="640" t="s">
        <v>922</v>
      </c>
    </row>
    <row r="66" spans="1:14" ht="15.75" customHeight="1">
      <c r="A66" s="711"/>
      <c r="B66" s="765"/>
      <c r="C66" s="68"/>
      <c r="D66" s="701"/>
      <c r="E66" s="702"/>
      <c r="F66" s="752"/>
      <c r="G66" s="102">
        <f t="shared" si="5"/>
        <v>0</v>
      </c>
      <c r="H66" s="132"/>
      <c r="I66" s="132"/>
      <c r="J66" s="132"/>
      <c r="K66" s="132"/>
      <c r="L66" s="132"/>
      <c r="M66" s="567"/>
      <c r="N66" s="114"/>
    </row>
    <row r="67" spans="1:14" ht="15.75" customHeight="1">
      <c r="A67" s="711"/>
      <c r="B67" s="765"/>
      <c r="C67" s="68"/>
      <c r="D67" s="701"/>
      <c r="E67" s="702"/>
      <c r="F67" s="759"/>
      <c r="G67" s="102">
        <f t="shared" si="5"/>
        <v>0</v>
      </c>
      <c r="H67" s="131"/>
      <c r="I67" s="131"/>
      <c r="J67" s="131"/>
      <c r="K67" s="131"/>
      <c r="L67" s="131"/>
      <c r="M67" s="567"/>
      <c r="N67" s="117"/>
    </row>
    <row r="68" spans="1:14" ht="15.75" customHeight="1">
      <c r="A68" s="763"/>
      <c r="B68" s="776"/>
      <c r="C68" s="68"/>
      <c r="D68" s="787" t="s">
        <v>460</v>
      </c>
      <c r="E68" s="788"/>
      <c r="F68" s="95">
        <v>90</v>
      </c>
      <c r="G68" s="96">
        <f t="shared" si="5"/>
        <v>44</v>
      </c>
      <c r="H68" s="146">
        <f aca="true" t="shared" si="6" ref="H68:M68">SUM(H54:H67)</f>
        <v>2</v>
      </c>
      <c r="I68" s="146">
        <f t="shared" si="6"/>
        <v>2</v>
      </c>
      <c r="J68" s="146">
        <f t="shared" si="6"/>
        <v>7</v>
      </c>
      <c r="K68" s="146">
        <f t="shared" si="6"/>
        <v>7</v>
      </c>
      <c r="L68" s="146">
        <f t="shared" si="6"/>
        <v>13</v>
      </c>
      <c r="M68" s="575">
        <f t="shared" si="6"/>
        <v>13</v>
      </c>
      <c r="N68" s="116"/>
    </row>
    <row r="69" spans="1:14" ht="21" customHeight="1">
      <c r="A69" s="706" t="s">
        <v>461</v>
      </c>
      <c r="B69" s="789"/>
      <c r="C69" s="789"/>
      <c r="D69" s="789"/>
      <c r="E69" s="790"/>
      <c r="F69" s="95">
        <f>G69</f>
        <v>192</v>
      </c>
      <c r="G69" s="118">
        <f t="shared" si="5"/>
        <v>192</v>
      </c>
      <c r="H69" s="152">
        <f aca="true" t="shared" si="7" ref="H69:M69">H24+H53+H32+H68</f>
        <v>32</v>
      </c>
      <c r="I69" s="152">
        <f t="shared" si="7"/>
        <v>32</v>
      </c>
      <c r="J69" s="152">
        <f t="shared" si="7"/>
        <v>32</v>
      </c>
      <c r="K69" s="152">
        <f t="shared" si="7"/>
        <v>32</v>
      </c>
      <c r="L69" s="152">
        <f t="shared" si="7"/>
        <v>32</v>
      </c>
      <c r="M69" s="152">
        <f t="shared" si="7"/>
        <v>32</v>
      </c>
      <c r="N69" s="119" t="s">
        <v>462</v>
      </c>
    </row>
    <row r="70" spans="1:14" ht="15.75" customHeight="1">
      <c r="A70" s="780" t="s">
        <v>463</v>
      </c>
      <c r="B70" s="713" t="s">
        <v>464</v>
      </c>
      <c r="C70" s="785">
        <f>G72</f>
        <v>18</v>
      </c>
      <c r="D70" s="799" t="s">
        <v>465</v>
      </c>
      <c r="E70" s="796"/>
      <c r="F70" s="791">
        <f>G72</f>
        <v>18</v>
      </c>
      <c r="G70" s="102">
        <f t="shared" si="5"/>
        <v>6</v>
      </c>
      <c r="H70" s="155">
        <v>1</v>
      </c>
      <c r="I70" s="131">
        <v>1</v>
      </c>
      <c r="J70" s="131">
        <v>1</v>
      </c>
      <c r="K70" s="131">
        <v>1</v>
      </c>
      <c r="L70" s="131">
        <v>1</v>
      </c>
      <c r="M70" s="572">
        <v>1</v>
      </c>
      <c r="N70" s="793" t="s">
        <v>466</v>
      </c>
    </row>
    <row r="71" spans="1:14" ht="15.75" customHeight="1">
      <c r="A71" s="781"/>
      <c r="B71" s="783"/>
      <c r="C71" s="752"/>
      <c r="D71" s="795" t="s">
        <v>467</v>
      </c>
      <c r="E71" s="796"/>
      <c r="F71" s="792"/>
      <c r="G71" s="81">
        <f t="shared" si="5"/>
        <v>12</v>
      </c>
      <c r="H71" s="138">
        <v>2</v>
      </c>
      <c r="I71" s="132">
        <v>2</v>
      </c>
      <c r="J71" s="132">
        <v>2</v>
      </c>
      <c r="K71" s="132">
        <v>2</v>
      </c>
      <c r="L71" s="132">
        <v>2</v>
      </c>
      <c r="M71" s="566">
        <v>2</v>
      </c>
      <c r="N71" s="793"/>
    </row>
    <row r="72" spans="1:14" ht="15.75" customHeight="1" thickBot="1">
      <c r="A72" s="782"/>
      <c r="B72" s="784"/>
      <c r="C72" s="786"/>
      <c r="D72" s="797" t="s">
        <v>468</v>
      </c>
      <c r="E72" s="798"/>
      <c r="F72" s="786"/>
      <c r="G72" s="111">
        <f t="shared" si="5"/>
        <v>18</v>
      </c>
      <c r="H72" s="134">
        <f aca="true" t="shared" si="8" ref="H72:M72">SUM(H70:H71)</f>
        <v>3</v>
      </c>
      <c r="I72" s="134">
        <f t="shared" si="8"/>
        <v>3</v>
      </c>
      <c r="J72" s="134">
        <f t="shared" si="8"/>
        <v>3</v>
      </c>
      <c r="K72" s="134">
        <f t="shared" si="8"/>
        <v>3</v>
      </c>
      <c r="L72" s="134">
        <f t="shared" si="8"/>
        <v>3</v>
      </c>
      <c r="M72" s="573">
        <f t="shared" si="8"/>
        <v>3</v>
      </c>
      <c r="N72" s="794"/>
    </row>
    <row r="73" spans="1:14" ht="15.75" customHeight="1" thickBot="1">
      <c r="A73" s="777" t="s">
        <v>469</v>
      </c>
      <c r="B73" s="778"/>
      <c r="C73" s="778"/>
      <c r="D73" s="778"/>
      <c r="E73" s="779"/>
      <c r="F73" s="121">
        <v>210</v>
      </c>
      <c r="G73" s="122">
        <f t="shared" si="5"/>
        <v>210</v>
      </c>
      <c r="H73" s="365">
        <f aca="true" t="shared" si="9" ref="H73:M73">H24+H32+H53+H68+H72</f>
        <v>35</v>
      </c>
      <c r="I73" s="365">
        <f t="shared" si="9"/>
        <v>35</v>
      </c>
      <c r="J73" s="365">
        <f t="shared" si="9"/>
        <v>35</v>
      </c>
      <c r="K73" s="365">
        <f t="shared" si="9"/>
        <v>35</v>
      </c>
      <c r="L73" s="365">
        <f t="shared" si="9"/>
        <v>35</v>
      </c>
      <c r="M73" s="365">
        <f t="shared" si="9"/>
        <v>35</v>
      </c>
      <c r="N73" s="123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93">
    <mergeCell ref="D68:E68"/>
    <mergeCell ref="A69:E69"/>
    <mergeCell ref="F70:F72"/>
    <mergeCell ref="N70:N72"/>
    <mergeCell ref="D71:E71"/>
    <mergeCell ref="D72:E72"/>
    <mergeCell ref="D70:E70"/>
    <mergeCell ref="D60:E60"/>
    <mergeCell ref="B56:B68"/>
    <mergeCell ref="D56:E56"/>
    <mergeCell ref="A73:E73"/>
    <mergeCell ref="A70:A72"/>
    <mergeCell ref="B70:B72"/>
    <mergeCell ref="C70:C72"/>
    <mergeCell ref="D65:E65"/>
    <mergeCell ref="D66:E66"/>
    <mergeCell ref="D67:E67"/>
    <mergeCell ref="D46:E46"/>
    <mergeCell ref="D53:E53"/>
    <mergeCell ref="F54:F67"/>
    <mergeCell ref="D61:E61"/>
    <mergeCell ref="D62:E62"/>
    <mergeCell ref="D63:E63"/>
    <mergeCell ref="D64:E64"/>
    <mergeCell ref="D57:E57"/>
    <mergeCell ref="D58:E58"/>
    <mergeCell ref="D59:E59"/>
    <mergeCell ref="D54:E54"/>
    <mergeCell ref="D55:E55"/>
    <mergeCell ref="D50:E50"/>
    <mergeCell ref="D51:E51"/>
    <mergeCell ref="D52:E52"/>
    <mergeCell ref="N46:N47"/>
    <mergeCell ref="F49:F50"/>
    <mergeCell ref="N49:N50"/>
    <mergeCell ref="D48:E48"/>
    <mergeCell ref="D49:E49"/>
    <mergeCell ref="N42:N43"/>
    <mergeCell ref="F44:F45"/>
    <mergeCell ref="N44:N45"/>
    <mergeCell ref="F40:F41"/>
    <mergeCell ref="N25:N31"/>
    <mergeCell ref="A33:A68"/>
    <mergeCell ref="B33:B53"/>
    <mergeCell ref="F34:F35"/>
    <mergeCell ref="N34:N35"/>
    <mergeCell ref="F36:F37"/>
    <mergeCell ref="H4:I4"/>
    <mergeCell ref="N36:N37"/>
    <mergeCell ref="F38:F39"/>
    <mergeCell ref="N38:N39"/>
    <mergeCell ref="N40:N41"/>
    <mergeCell ref="D18:D20"/>
    <mergeCell ref="D21:D22"/>
    <mergeCell ref="D24:E24"/>
    <mergeCell ref="D25:E25"/>
    <mergeCell ref="D32:E32"/>
    <mergeCell ref="F25:F32"/>
    <mergeCell ref="F9:F11"/>
    <mergeCell ref="A1:N1"/>
    <mergeCell ref="A3:C4"/>
    <mergeCell ref="D3:G4"/>
    <mergeCell ref="H3:M3"/>
    <mergeCell ref="N3:N4"/>
    <mergeCell ref="J4:K4"/>
    <mergeCell ref="L4:M4"/>
    <mergeCell ref="A2:N2"/>
    <mergeCell ref="D31:E31"/>
    <mergeCell ref="D23:E23"/>
    <mergeCell ref="D26:E26"/>
    <mergeCell ref="D27:E27"/>
    <mergeCell ref="B6:B24"/>
    <mergeCell ref="D15:D17"/>
    <mergeCell ref="N6:N8"/>
    <mergeCell ref="A5:B5"/>
    <mergeCell ref="D5:E5"/>
    <mergeCell ref="A6:A32"/>
    <mergeCell ref="F15:F17"/>
    <mergeCell ref="F18:F20"/>
    <mergeCell ref="D9:D11"/>
    <mergeCell ref="D12:D14"/>
    <mergeCell ref="F12:F14"/>
    <mergeCell ref="B25:B32"/>
    <mergeCell ref="F42:F43"/>
    <mergeCell ref="F46:F47"/>
    <mergeCell ref="D43:E43"/>
    <mergeCell ref="D41:E41"/>
    <mergeCell ref="D28:E28"/>
    <mergeCell ref="D29:E29"/>
    <mergeCell ref="D30:E30"/>
    <mergeCell ref="D33:E33"/>
    <mergeCell ref="D45:E45"/>
    <mergeCell ref="D34:E34"/>
  </mergeCells>
  <printOptions horizontalCentered="1"/>
  <pageMargins left="0.44" right="0.67" top="0.29" bottom="0.7" header="0.27" footer="0.5"/>
  <pageSetup fitToHeight="1" fitToWidth="1" horizontalDpi="600" verticalDpi="6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75"/>
  <sheetViews>
    <sheetView view="pageLayout" zoomScaleNormal="90" workbookViewId="0" topLeftCell="A1">
      <selection activeCell="E14" sqref="E14"/>
    </sheetView>
  </sheetViews>
  <sheetFormatPr defaultColWidth="9.00390625" defaultRowHeight="16.5"/>
  <cols>
    <col min="1" max="1" width="7.125" style="124" customWidth="1"/>
    <col min="2" max="2" width="8.125" style="124" customWidth="1"/>
    <col min="3" max="3" width="8.25390625" style="124" customWidth="1"/>
    <col min="4" max="4" width="10.00390625" style="124" customWidth="1"/>
    <col min="5" max="5" width="19.375" style="125" customWidth="1"/>
    <col min="6" max="7" width="6.875" style="124" customWidth="1"/>
    <col min="8" max="13" width="6.75390625" style="124" customWidth="1"/>
    <col min="14" max="14" width="37.50390625" style="124" customWidth="1"/>
    <col min="15" max="16384" width="9.00390625" style="74" customWidth="1"/>
  </cols>
  <sheetData>
    <row r="1" spans="1:14" ht="41.25" customHeight="1">
      <c r="A1" s="802" t="s">
        <v>713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41.25" customHeight="1" thickBot="1">
      <c r="A2" s="803" t="s">
        <v>756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15.75" customHeight="1">
      <c r="A3" s="730" t="s">
        <v>368</v>
      </c>
      <c r="B3" s="731"/>
      <c r="C3" s="732"/>
      <c r="D3" s="736" t="s">
        <v>369</v>
      </c>
      <c r="E3" s="737"/>
      <c r="F3" s="737"/>
      <c r="G3" s="738"/>
      <c r="H3" s="742" t="s">
        <v>370</v>
      </c>
      <c r="I3" s="743"/>
      <c r="J3" s="743"/>
      <c r="K3" s="743"/>
      <c r="L3" s="743"/>
      <c r="M3" s="743"/>
      <c r="N3" s="744" t="s">
        <v>371</v>
      </c>
    </row>
    <row r="4" spans="1:14" ht="15.75" customHeight="1">
      <c r="A4" s="733"/>
      <c r="B4" s="734"/>
      <c r="C4" s="735"/>
      <c r="D4" s="739"/>
      <c r="E4" s="740"/>
      <c r="F4" s="740"/>
      <c r="G4" s="741"/>
      <c r="H4" s="804" t="s">
        <v>372</v>
      </c>
      <c r="I4" s="805"/>
      <c r="J4" s="746" t="s">
        <v>373</v>
      </c>
      <c r="K4" s="747"/>
      <c r="L4" s="746" t="s">
        <v>374</v>
      </c>
      <c r="M4" s="748"/>
      <c r="N4" s="745"/>
    </row>
    <row r="5" spans="1:14" ht="15.75" customHeight="1">
      <c r="A5" s="706" t="s">
        <v>375</v>
      </c>
      <c r="B5" s="707"/>
      <c r="C5" s="75" t="s">
        <v>376</v>
      </c>
      <c r="D5" s="708" t="s">
        <v>377</v>
      </c>
      <c r="E5" s="709"/>
      <c r="F5" s="67"/>
      <c r="G5" s="76" t="s">
        <v>378</v>
      </c>
      <c r="H5" s="76" t="s">
        <v>379</v>
      </c>
      <c r="I5" s="76" t="s">
        <v>380</v>
      </c>
      <c r="J5" s="364" t="s">
        <v>379</v>
      </c>
      <c r="K5" s="364" t="s">
        <v>380</v>
      </c>
      <c r="L5" s="364" t="s">
        <v>379</v>
      </c>
      <c r="M5" s="565" t="s">
        <v>380</v>
      </c>
      <c r="N5" s="630"/>
    </row>
    <row r="6" spans="1:14" ht="15.75" customHeight="1">
      <c r="A6" s="710" t="s">
        <v>470</v>
      </c>
      <c r="B6" s="713" t="s">
        <v>471</v>
      </c>
      <c r="C6" s="78"/>
      <c r="D6" s="79" t="s">
        <v>383</v>
      </c>
      <c r="E6" s="80" t="s">
        <v>384</v>
      </c>
      <c r="F6" s="75">
        <f>G6</f>
        <v>16</v>
      </c>
      <c r="G6" s="81">
        <f aca="true" t="shared" si="0" ref="G6:G23">H6+I6+J6+K6+L6+M6</f>
        <v>16</v>
      </c>
      <c r="H6" s="132">
        <v>3</v>
      </c>
      <c r="I6" s="132">
        <v>3</v>
      </c>
      <c r="J6" s="132">
        <v>3</v>
      </c>
      <c r="K6" s="132">
        <v>3</v>
      </c>
      <c r="L6" s="132">
        <v>2</v>
      </c>
      <c r="M6" s="566">
        <v>2</v>
      </c>
      <c r="N6" s="705"/>
    </row>
    <row r="7" spans="1:14" ht="15.75" customHeight="1">
      <c r="A7" s="711"/>
      <c r="B7" s="718"/>
      <c r="C7" s="68"/>
      <c r="D7" s="82" t="s">
        <v>385</v>
      </c>
      <c r="E7" s="83" t="s">
        <v>386</v>
      </c>
      <c r="F7" s="84">
        <f>G7</f>
        <v>12</v>
      </c>
      <c r="G7" s="81">
        <f t="shared" si="0"/>
        <v>12</v>
      </c>
      <c r="H7" s="132">
        <v>2</v>
      </c>
      <c r="I7" s="132">
        <v>2</v>
      </c>
      <c r="J7" s="132">
        <v>2</v>
      </c>
      <c r="K7" s="132">
        <v>2</v>
      </c>
      <c r="L7" s="132">
        <v>2</v>
      </c>
      <c r="M7" s="566">
        <v>2</v>
      </c>
      <c r="N7" s="705"/>
    </row>
    <row r="8" spans="1:14" ht="15.75" customHeight="1">
      <c r="A8" s="711"/>
      <c r="B8" s="718"/>
      <c r="C8" s="68"/>
      <c r="D8" s="82" t="s">
        <v>387</v>
      </c>
      <c r="E8" s="83" t="s">
        <v>9</v>
      </c>
      <c r="F8" s="84">
        <f>G8</f>
        <v>8</v>
      </c>
      <c r="G8" s="81">
        <f t="shared" si="0"/>
        <v>8</v>
      </c>
      <c r="H8" s="132">
        <v>4</v>
      </c>
      <c r="I8" s="132">
        <v>4</v>
      </c>
      <c r="J8" s="132"/>
      <c r="K8" s="132"/>
      <c r="L8" s="132"/>
      <c r="M8" s="566"/>
      <c r="N8" s="705"/>
    </row>
    <row r="9" spans="1:14" ht="15.75" customHeight="1">
      <c r="A9" s="711"/>
      <c r="B9" s="718"/>
      <c r="C9" s="68"/>
      <c r="D9" s="716" t="s">
        <v>23</v>
      </c>
      <c r="E9" s="85" t="s">
        <v>388</v>
      </c>
      <c r="F9" s="713">
        <v>6</v>
      </c>
      <c r="G9" s="86">
        <f t="shared" si="0"/>
        <v>2</v>
      </c>
      <c r="H9" s="132">
        <v>2</v>
      </c>
      <c r="I9" s="132"/>
      <c r="J9" s="132"/>
      <c r="K9" s="132"/>
      <c r="L9" s="132"/>
      <c r="M9" s="567"/>
      <c r="N9" s="629" t="s">
        <v>882</v>
      </c>
    </row>
    <row r="10" spans="1:14" ht="15.75" customHeight="1">
      <c r="A10" s="711"/>
      <c r="B10" s="718"/>
      <c r="C10" s="68"/>
      <c r="D10" s="717"/>
      <c r="E10" s="87" t="s">
        <v>389</v>
      </c>
      <c r="F10" s="714"/>
      <c r="G10" s="86">
        <f t="shared" si="0"/>
        <v>2</v>
      </c>
      <c r="H10" s="132"/>
      <c r="I10" s="132"/>
      <c r="J10" s="132">
        <v>1</v>
      </c>
      <c r="K10" s="132">
        <v>1</v>
      </c>
      <c r="L10" s="132"/>
      <c r="M10" s="567"/>
      <c r="N10" s="629" t="s">
        <v>883</v>
      </c>
    </row>
    <row r="11" spans="1:14" ht="15.75" customHeight="1">
      <c r="A11" s="711"/>
      <c r="B11" s="718"/>
      <c r="C11" s="88"/>
      <c r="D11" s="717"/>
      <c r="E11" s="87" t="s">
        <v>391</v>
      </c>
      <c r="F11" s="715"/>
      <c r="G11" s="89">
        <f t="shared" si="0"/>
        <v>2</v>
      </c>
      <c r="H11" s="132"/>
      <c r="I11" s="132"/>
      <c r="J11" s="132">
        <v>1</v>
      </c>
      <c r="K11" s="132">
        <v>1</v>
      </c>
      <c r="L11" s="132"/>
      <c r="M11" s="567"/>
      <c r="N11" s="629" t="s">
        <v>884</v>
      </c>
    </row>
    <row r="12" spans="1:14" ht="15.75" customHeight="1">
      <c r="A12" s="711"/>
      <c r="B12" s="718"/>
      <c r="C12" s="88">
        <f>F24</f>
        <v>76</v>
      </c>
      <c r="D12" s="713" t="s">
        <v>393</v>
      </c>
      <c r="E12" s="83" t="s">
        <v>507</v>
      </c>
      <c r="F12" s="713">
        <f>SUM(G12:G14)</f>
        <v>6</v>
      </c>
      <c r="G12" s="86">
        <f t="shared" si="0"/>
        <v>2</v>
      </c>
      <c r="H12" s="132"/>
      <c r="I12" s="132"/>
      <c r="J12" s="132">
        <v>1</v>
      </c>
      <c r="K12" s="132">
        <v>1</v>
      </c>
      <c r="L12" s="132"/>
      <c r="M12" s="566"/>
      <c r="N12" s="629" t="s">
        <v>885</v>
      </c>
    </row>
    <row r="13" spans="1:14" ht="15.75" customHeight="1">
      <c r="A13" s="711"/>
      <c r="B13" s="718"/>
      <c r="C13" s="91">
        <f>F24/F71</f>
        <v>0.3958333333333333</v>
      </c>
      <c r="D13" s="714"/>
      <c r="E13" s="83" t="s">
        <v>506</v>
      </c>
      <c r="F13" s="714"/>
      <c r="G13" s="86">
        <f t="shared" si="0"/>
        <v>2</v>
      </c>
      <c r="H13" s="132"/>
      <c r="I13" s="132"/>
      <c r="J13" s="132">
        <v>1</v>
      </c>
      <c r="K13" s="132">
        <v>1</v>
      </c>
      <c r="L13" s="132"/>
      <c r="M13" s="566"/>
      <c r="N13" s="629"/>
    </row>
    <row r="14" spans="1:14" ht="15.75" customHeight="1">
      <c r="A14" s="711"/>
      <c r="B14" s="718"/>
      <c r="C14" s="68"/>
      <c r="D14" s="715"/>
      <c r="E14" s="83" t="s">
        <v>395</v>
      </c>
      <c r="F14" s="715"/>
      <c r="G14" s="81">
        <f t="shared" si="0"/>
        <v>2</v>
      </c>
      <c r="H14" s="132"/>
      <c r="I14" s="132"/>
      <c r="J14" s="132"/>
      <c r="K14" s="132"/>
      <c r="L14" s="132">
        <v>1</v>
      </c>
      <c r="M14" s="566">
        <v>1</v>
      </c>
      <c r="N14" s="629" t="s">
        <v>886</v>
      </c>
    </row>
    <row r="15" spans="1:14" ht="15.75" customHeight="1">
      <c r="A15" s="711"/>
      <c r="B15" s="718"/>
      <c r="C15" s="68"/>
      <c r="D15" s="713" t="s">
        <v>397</v>
      </c>
      <c r="E15" s="80" t="s">
        <v>398</v>
      </c>
      <c r="F15" s="713">
        <f>SUM(G15:G17)</f>
        <v>4</v>
      </c>
      <c r="G15" s="92">
        <f t="shared" si="0"/>
        <v>2</v>
      </c>
      <c r="H15" s="132">
        <v>1</v>
      </c>
      <c r="I15" s="132">
        <v>1</v>
      </c>
      <c r="J15" s="132"/>
      <c r="K15" s="132"/>
      <c r="L15" s="132"/>
      <c r="M15" s="566"/>
      <c r="N15" s="629"/>
    </row>
    <row r="16" spans="1:14" ht="15.75" customHeight="1">
      <c r="A16" s="711"/>
      <c r="B16" s="718"/>
      <c r="C16" s="68"/>
      <c r="D16" s="714"/>
      <c r="E16" s="93" t="s">
        <v>399</v>
      </c>
      <c r="F16" s="714"/>
      <c r="G16" s="86">
        <f t="shared" si="0"/>
        <v>2</v>
      </c>
      <c r="H16" s="132"/>
      <c r="I16" s="132"/>
      <c r="J16" s="132">
        <v>1</v>
      </c>
      <c r="K16" s="132">
        <v>1</v>
      </c>
      <c r="L16" s="132"/>
      <c r="M16" s="566"/>
      <c r="N16" s="629"/>
    </row>
    <row r="17" spans="1:14" ht="15.75" customHeight="1">
      <c r="A17" s="711"/>
      <c r="B17" s="718"/>
      <c r="C17" s="68"/>
      <c r="D17" s="715"/>
      <c r="E17" s="93" t="s">
        <v>400</v>
      </c>
      <c r="F17" s="715"/>
      <c r="G17" s="86">
        <f t="shared" si="0"/>
        <v>0</v>
      </c>
      <c r="H17" s="132"/>
      <c r="I17" s="132"/>
      <c r="J17" s="132"/>
      <c r="K17" s="132"/>
      <c r="L17" s="132"/>
      <c r="M17" s="566"/>
      <c r="N17" s="629"/>
    </row>
    <row r="18" spans="1:14" ht="15.75" customHeight="1">
      <c r="A18" s="711"/>
      <c r="B18" s="718"/>
      <c r="C18" s="68"/>
      <c r="D18" s="713" t="s">
        <v>401</v>
      </c>
      <c r="E18" s="93" t="s">
        <v>402</v>
      </c>
      <c r="F18" s="713">
        <f>SUM(G18:G20)</f>
        <v>4</v>
      </c>
      <c r="G18" s="86">
        <f t="shared" si="0"/>
        <v>2</v>
      </c>
      <c r="H18" s="132">
        <v>2</v>
      </c>
      <c r="I18" s="132"/>
      <c r="J18" s="132"/>
      <c r="K18" s="132"/>
      <c r="L18" s="132"/>
      <c r="M18" s="566"/>
      <c r="N18" s="629" t="s">
        <v>887</v>
      </c>
    </row>
    <row r="19" spans="1:14" ht="15.75" customHeight="1">
      <c r="A19" s="711"/>
      <c r="B19" s="718"/>
      <c r="C19" s="68"/>
      <c r="D19" s="714"/>
      <c r="E19" s="80" t="s">
        <v>404</v>
      </c>
      <c r="F19" s="714"/>
      <c r="G19" s="86">
        <f t="shared" si="0"/>
        <v>0</v>
      </c>
      <c r="H19" s="132"/>
      <c r="I19" s="132"/>
      <c r="J19" s="132"/>
      <c r="K19" s="132"/>
      <c r="L19" s="132"/>
      <c r="M19" s="566"/>
      <c r="N19" s="629"/>
    </row>
    <row r="20" spans="1:14" ht="15.75" customHeight="1">
      <c r="A20" s="711"/>
      <c r="B20" s="718"/>
      <c r="C20" s="68"/>
      <c r="D20" s="715"/>
      <c r="E20" s="80" t="s">
        <v>405</v>
      </c>
      <c r="F20" s="715"/>
      <c r="G20" s="86">
        <f t="shared" si="0"/>
        <v>2</v>
      </c>
      <c r="H20" s="132"/>
      <c r="I20" s="132"/>
      <c r="J20" s="132"/>
      <c r="K20" s="132"/>
      <c r="L20" s="132">
        <v>1</v>
      </c>
      <c r="M20" s="566">
        <v>1</v>
      </c>
      <c r="N20" s="629"/>
    </row>
    <row r="21" spans="1:14" ht="15.75" customHeight="1">
      <c r="A21" s="711"/>
      <c r="B21" s="718"/>
      <c r="C21" s="68"/>
      <c r="D21" s="713" t="s">
        <v>406</v>
      </c>
      <c r="E21" s="93" t="s">
        <v>407</v>
      </c>
      <c r="F21" s="84">
        <f>G21</f>
        <v>12</v>
      </c>
      <c r="G21" s="86">
        <f t="shared" si="0"/>
        <v>12</v>
      </c>
      <c r="H21" s="132">
        <v>2</v>
      </c>
      <c r="I21" s="132">
        <v>2</v>
      </c>
      <c r="J21" s="132">
        <v>2</v>
      </c>
      <c r="K21" s="132">
        <v>2</v>
      </c>
      <c r="L21" s="132">
        <v>2</v>
      </c>
      <c r="M21" s="566">
        <v>2</v>
      </c>
      <c r="N21" s="629"/>
    </row>
    <row r="22" spans="1:14" ht="15.75" customHeight="1">
      <c r="A22" s="711"/>
      <c r="B22" s="718"/>
      <c r="C22" s="68"/>
      <c r="D22" s="715"/>
      <c r="E22" s="80" t="s">
        <v>408</v>
      </c>
      <c r="F22" s="66">
        <f>G22</f>
        <v>4</v>
      </c>
      <c r="G22" s="86">
        <f t="shared" si="0"/>
        <v>4</v>
      </c>
      <c r="H22" s="132">
        <v>1</v>
      </c>
      <c r="I22" s="132">
        <v>1</v>
      </c>
      <c r="J22" s="132">
        <v>1</v>
      </c>
      <c r="K22" s="132">
        <v>1</v>
      </c>
      <c r="L22" s="132"/>
      <c r="M22" s="566"/>
      <c r="N22" s="629"/>
    </row>
    <row r="23" spans="1:14" ht="15.75" customHeight="1">
      <c r="A23" s="711"/>
      <c r="B23" s="718"/>
      <c r="C23" s="68"/>
      <c r="D23" s="722" t="s">
        <v>409</v>
      </c>
      <c r="E23" s="723"/>
      <c r="F23" s="94">
        <f>G23</f>
        <v>4</v>
      </c>
      <c r="G23" s="89">
        <f t="shared" si="0"/>
        <v>4</v>
      </c>
      <c r="H23" s="156">
        <v>1</v>
      </c>
      <c r="I23" s="156">
        <v>1</v>
      </c>
      <c r="J23" s="156">
        <v>1</v>
      </c>
      <c r="K23" s="156">
        <v>1</v>
      </c>
      <c r="L23" s="156"/>
      <c r="M23" s="568"/>
      <c r="N23" s="629"/>
    </row>
    <row r="24" spans="1:14" ht="15.75" customHeight="1" thickBot="1">
      <c r="A24" s="711"/>
      <c r="B24" s="719"/>
      <c r="C24" s="69"/>
      <c r="D24" s="753" t="s">
        <v>410</v>
      </c>
      <c r="E24" s="754"/>
      <c r="F24" s="126">
        <f>SUM(F6:F23)</f>
        <v>76</v>
      </c>
      <c r="G24" s="105">
        <f>SUM(H24:M24)</f>
        <v>76</v>
      </c>
      <c r="H24" s="149">
        <f aca="true" t="shared" si="1" ref="H24:M24">SUM(H6:H23)</f>
        <v>18</v>
      </c>
      <c r="I24" s="149">
        <f t="shared" si="1"/>
        <v>14</v>
      </c>
      <c r="J24" s="149">
        <f t="shared" si="1"/>
        <v>14</v>
      </c>
      <c r="K24" s="149">
        <f t="shared" si="1"/>
        <v>14</v>
      </c>
      <c r="L24" s="149">
        <f t="shared" si="1"/>
        <v>8</v>
      </c>
      <c r="M24" s="571">
        <f t="shared" si="1"/>
        <v>8</v>
      </c>
      <c r="N24" s="631"/>
    </row>
    <row r="25" spans="1:14" ht="15.75" customHeight="1">
      <c r="A25" s="711"/>
      <c r="B25" s="806" t="s">
        <v>411</v>
      </c>
      <c r="C25" s="68"/>
      <c r="D25" s="720" t="s">
        <v>923</v>
      </c>
      <c r="E25" s="809"/>
      <c r="F25" s="810">
        <f>G30</f>
        <v>30</v>
      </c>
      <c r="G25" s="127">
        <v>6</v>
      </c>
      <c r="H25" s="616">
        <v>3</v>
      </c>
      <c r="I25" s="616">
        <v>3</v>
      </c>
      <c r="J25" s="367"/>
      <c r="K25" s="367"/>
      <c r="L25" s="367"/>
      <c r="M25" s="572"/>
      <c r="N25" s="705"/>
    </row>
    <row r="26" spans="1:14" ht="15.75" customHeight="1">
      <c r="A26" s="711"/>
      <c r="B26" s="807"/>
      <c r="C26" s="99"/>
      <c r="D26" s="701" t="s">
        <v>924</v>
      </c>
      <c r="E26" s="704"/>
      <c r="F26" s="726"/>
      <c r="G26" s="128">
        <v>6</v>
      </c>
      <c r="H26" s="368">
        <v>3</v>
      </c>
      <c r="I26" s="368">
        <v>3</v>
      </c>
      <c r="J26" s="368"/>
      <c r="K26" s="368"/>
      <c r="L26" s="368"/>
      <c r="M26" s="566"/>
      <c r="N26" s="761"/>
    </row>
    <row r="27" spans="1:14" ht="15.75" customHeight="1">
      <c r="A27" s="711"/>
      <c r="B27" s="807"/>
      <c r="C27" s="101">
        <f>F25</f>
        <v>30</v>
      </c>
      <c r="D27" s="701" t="s">
        <v>925</v>
      </c>
      <c r="E27" s="704"/>
      <c r="F27" s="726"/>
      <c r="G27" s="128">
        <v>6</v>
      </c>
      <c r="H27" s="368">
        <v>3</v>
      </c>
      <c r="I27" s="368">
        <v>3</v>
      </c>
      <c r="J27" s="368"/>
      <c r="K27" s="368"/>
      <c r="L27" s="368"/>
      <c r="M27" s="566"/>
      <c r="N27" s="761"/>
    </row>
    <row r="28" spans="1:14" ht="15.75" customHeight="1">
      <c r="A28" s="711"/>
      <c r="B28" s="807"/>
      <c r="C28" s="103">
        <f>F25/F71</f>
        <v>0.15625</v>
      </c>
      <c r="D28" s="701" t="s">
        <v>926</v>
      </c>
      <c r="E28" s="724"/>
      <c r="F28" s="726"/>
      <c r="G28" s="128">
        <v>6</v>
      </c>
      <c r="H28" s="368"/>
      <c r="I28" s="368"/>
      <c r="J28" s="368">
        <v>3</v>
      </c>
      <c r="K28" s="368">
        <v>3</v>
      </c>
      <c r="L28" s="368"/>
      <c r="M28" s="566"/>
      <c r="N28" s="761"/>
    </row>
    <row r="29" spans="1:14" ht="15.75" customHeight="1">
      <c r="A29" s="711"/>
      <c r="B29" s="807"/>
      <c r="C29" s="99"/>
      <c r="D29" s="720" t="s">
        <v>927</v>
      </c>
      <c r="E29" s="721"/>
      <c r="F29" s="726"/>
      <c r="G29" s="128">
        <v>6</v>
      </c>
      <c r="H29" s="368"/>
      <c r="I29" s="368"/>
      <c r="J29" s="368">
        <v>3</v>
      </c>
      <c r="K29" s="368">
        <v>3</v>
      </c>
      <c r="L29" s="368"/>
      <c r="M29" s="566"/>
      <c r="N29" s="761"/>
    </row>
    <row r="30" spans="1:14" ht="16.5" customHeight="1" thickBot="1">
      <c r="A30" s="712"/>
      <c r="B30" s="808"/>
      <c r="C30" s="104"/>
      <c r="D30" s="753" t="s">
        <v>419</v>
      </c>
      <c r="E30" s="757"/>
      <c r="F30" s="727"/>
      <c r="G30" s="105">
        <f>SUM(H30:M30)</f>
        <v>30</v>
      </c>
      <c r="H30" s="149">
        <f aca="true" t="shared" si="2" ref="H30:M30">SUM(H25:H29)</f>
        <v>9</v>
      </c>
      <c r="I30" s="149">
        <f t="shared" si="2"/>
        <v>9</v>
      </c>
      <c r="J30" s="149">
        <f t="shared" si="2"/>
        <v>6</v>
      </c>
      <c r="K30" s="149">
        <f t="shared" si="2"/>
        <v>6</v>
      </c>
      <c r="L30" s="149">
        <f t="shared" si="2"/>
        <v>0</v>
      </c>
      <c r="M30" s="571">
        <f t="shared" si="2"/>
        <v>0</v>
      </c>
      <c r="N30" s="106"/>
    </row>
    <row r="31" spans="1:14" ht="15.75" customHeight="1">
      <c r="A31" s="762" t="s">
        <v>420</v>
      </c>
      <c r="B31" s="764" t="s">
        <v>421</v>
      </c>
      <c r="C31" s="68"/>
      <c r="D31" s="701" t="s">
        <v>422</v>
      </c>
      <c r="E31" s="702"/>
      <c r="F31" s="107">
        <v>2</v>
      </c>
      <c r="G31" s="102">
        <f>SUM(H31:M31)</f>
        <v>2</v>
      </c>
      <c r="H31" s="131"/>
      <c r="I31" s="131">
        <v>2</v>
      </c>
      <c r="J31" s="131"/>
      <c r="K31" s="131"/>
      <c r="L31" s="131"/>
      <c r="M31" s="572"/>
      <c r="N31" s="632" t="s">
        <v>888</v>
      </c>
    </row>
    <row r="32" spans="1:14" ht="15.75" customHeight="1">
      <c r="A32" s="711"/>
      <c r="B32" s="765"/>
      <c r="C32" s="68"/>
      <c r="D32" s="701" t="s">
        <v>424</v>
      </c>
      <c r="E32" s="702"/>
      <c r="F32" s="751">
        <v>2</v>
      </c>
      <c r="G32" s="102">
        <f>SUM(H32:M32)</f>
        <v>1</v>
      </c>
      <c r="H32" s="131"/>
      <c r="I32" s="131"/>
      <c r="J32" s="131"/>
      <c r="K32" s="131"/>
      <c r="L32" s="131">
        <v>1</v>
      </c>
      <c r="M32" s="572"/>
      <c r="N32" s="749" t="s">
        <v>889</v>
      </c>
    </row>
    <row r="33" spans="1:14" ht="15.75" customHeight="1">
      <c r="A33" s="711"/>
      <c r="B33" s="765"/>
      <c r="C33" s="68"/>
      <c r="D33" s="100" t="s">
        <v>426</v>
      </c>
      <c r="E33" s="71"/>
      <c r="F33" s="759"/>
      <c r="G33" s="102">
        <v>1</v>
      </c>
      <c r="H33" s="131"/>
      <c r="I33" s="131"/>
      <c r="J33" s="131"/>
      <c r="K33" s="131"/>
      <c r="L33" s="131"/>
      <c r="M33" s="572">
        <v>1</v>
      </c>
      <c r="N33" s="750"/>
    </row>
    <row r="34" spans="1:14" ht="15.75" customHeight="1">
      <c r="A34" s="711"/>
      <c r="B34" s="765"/>
      <c r="C34" s="68"/>
      <c r="D34" s="100" t="s">
        <v>427</v>
      </c>
      <c r="E34" s="71"/>
      <c r="F34" s="751">
        <v>2</v>
      </c>
      <c r="G34" s="102">
        <v>1</v>
      </c>
      <c r="H34" s="131">
        <v>1</v>
      </c>
      <c r="I34" s="131"/>
      <c r="J34" s="131"/>
      <c r="K34" s="131"/>
      <c r="L34" s="131"/>
      <c r="M34" s="572"/>
      <c r="N34" s="749" t="s">
        <v>890</v>
      </c>
    </row>
    <row r="35" spans="1:14" ht="15.75" customHeight="1">
      <c r="A35" s="711"/>
      <c r="B35" s="765"/>
      <c r="C35" s="68"/>
      <c r="D35" s="100" t="s">
        <v>429</v>
      </c>
      <c r="E35" s="71"/>
      <c r="F35" s="759"/>
      <c r="G35" s="102">
        <v>1</v>
      </c>
      <c r="H35" s="131"/>
      <c r="I35" s="131">
        <v>1</v>
      </c>
      <c r="J35" s="131"/>
      <c r="K35" s="131"/>
      <c r="L35" s="131"/>
      <c r="M35" s="572"/>
      <c r="N35" s="750"/>
    </row>
    <row r="36" spans="1:14" ht="15.75" customHeight="1">
      <c r="A36" s="711"/>
      <c r="B36" s="765"/>
      <c r="C36" s="68"/>
      <c r="D36" s="100" t="s">
        <v>430</v>
      </c>
      <c r="E36" s="71"/>
      <c r="F36" s="751">
        <v>2</v>
      </c>
      <c r="G36" s="102">
        <v>1</v>
      </c>
      <c r="H36" s="131"/>
      <c r="I36" s="131"/>
      <c r="J36" s="131">
        <v>1</v>
      </c>
      <c r="K36" s="131"/>
      <c r="L36" s="131"/>
      <c r="M36" s="572"/>
      <c r="N36" s="749" t="s">
        <v>891</v>
      </c>
    </row>
    <row r="37" spans="1:14" ht="15.75" customHeight="1">
      <c r="A37" s="711"/>
      <c r="B37" s="765"/>
      <c r="C37" s="68"/>
      <c r="D37" s="100" t="s">
        <v>432</v>
      </c>
      <c r="E37" s="71"/>
      <c r="F37" s="752"/>
      <c r="G37" s="102">
        <v>1</v>
      </c>
      <c r="H37" s="131"/>
      <c r="I37" s="131"/>
      <c r="J37" s="131"/>
      <c r="K37" s="131">
        <v>1</v>
      </c>
      <c r="L37" s="131"/>
      <c r="M37" s="572"/>
      <c r="N37" s="750"/>
    </row>
    <row r="38" spans="1:14" ht="15.75" customHeight="1">
      <c r="A38" s="711"/>
      <c r="B38" s="765"/>
      <c r="C38" s="68"/>
      <c r="D38" s="100" t="s">
        <v>433</v>
      </c>
      <c r="E38" s="71"/>
      <c r="F38" s="751">
        <v>4</v>
      </c>
      <c r="G38" s="102">
        <v>2</v>
      </c>
      <c r="H38" s="131"/>
      <c r="I38" s="131"/>
      <c r="J38" s="131"/>
      <c r="K38" s="131"/>
      <c r="L38" s="131">
        <v>2</v>
      </c>
      <c r="M38" s="572"/>
      <c r="N38" s="749" t="s">
        <v>892</v>
      </c>
    </row>
    <row r="39" spans="1:14" ht="15.75" customHeight="1">
      <c r="A39" s="711"/>
      <c r="B39" s="765"/>
      <c r="C39" s="68"/>
      <c r="D39" s="701" t="s">
        <v>435</v>
      </c>
      <c r="E39" s="703"/>
      <c r="F39" s="759"/>
      <c r="G39" s="102">
        <v>2</v>
      </c>
      <c r="H39" s="131"/>
      <c r="I39" s="131"/>
      <c r="J39" s="131"/>
      <c r="K39" s="131"/>
      <c r="L39" s="131"/>
      <c r="M39" s="572">
        <v>2</v>
      </c>
      <c r="N39" s="750"/>
    </row>
    <row r="40" spans="1:14" ht="15.75" customHeight="1">
      <c r="A40" s="711"/>
      <c r="B40" s="765"/>
      <c r="C40" s="68"/>
      <c r="D40" s="100" t="s">
        <v>436</v>
      </c>
      <c r="E40" s="70"/>
      <c r="F40" s="700">
        <v>4</v>
      </c>
      <c r="G40" s="102">
        <v>2</v>
      </c>
      <c r="H40" s="131">
        <v>2</v>
      </c>
      <c r="I40" s="131"/>
      <c r="J40" s="131"/>
      <c r="K40" s="131"/>
      <c r="L40" s="131"/>
      <c r="M40" s="572"/>
      <c r="N40" s="749" t="s">
        <v>893</v>
      </c>
    </row>
    <row r="41" spans="1:14" ht="15.75" customHeight="1">
      <c r="A41" s="711"/>
      <c r="B41" s="765"/>
      <c r="C41" s="68"/>
      <c r="D41" s="701" t="s">
        <v>438</v>
      </c>
      <c r="E41" s="702"/>
      <c r="F41" s="700"/>
      <c r="G41" s="102">
        <f>SUM(H41:M41)</f>
        <v>2</v>
      </c>
      <c r="H41" s="131"/>
      <c r="I41" s="131">
        <v>2</v>
      </c>
      <c r="J41" s="131"/>
      <c r="K41" s="131"/>
      <c r="L41" s="131"/>
      <c r="M41" s="572"/>
      <c r="N41" s="758"/>
    </row>
    <row r="42" spans="1:14" ht="15.75" customHeight="1">
      <c r="A42" s="711"/>
      <c r="B42" s="765"/>
      <c r="C42" s="68"/>
      <c r="D42" s="100" t="s">
        <v>439</v>
      </c>
      <c r="E42" s="71"/>
      <c r="F42" s="700">
        <v>4</v>
      </c>
      <c r="G42" s="102">
        <v>2</v>
      </c>
      <c r="H42" s="131"/>
      <c r="I42" s="131"/>
      <c r="J42" s="131">
        <v>2</v>
      </c>
      <c r="K42" s="131"/>
      <c r="L42" s="131"/>
      <c r="M42" s="572"/>
      <c r="N42" s="749" t="s">
        <v>894</v>
      </c>
    </row>
    <row r="43" spans="1:14" ht="15.75" customHeight="1">
      <c r="A43" s="711"/>
      <c r="B43" s="765"/>
      <c r="C43" s="68"/>
      <c r="D43" s="701" t="s">
        <v>441</v>
      </c>
      <c r="E43" s="702"/>
      <c r="F43" s="700"/>
      <c r="G43" s="102">
        <f>SUM(H43:M43)</f>
        <v>2</v>
      </c>
      <c r="H43" s="131"/>
      <c r="I43" s="131"/>
      <c r="J43" s="131"/>
      <c r="K43" s="131">
        <v>2</v>
      </c>
      <c r="L43" s="131"/>
      <c r="M43" s="572"/>
      <c r="N43" s="750"/>
    </row>
    <row r="44" spans="1:14" ht="15.75" customHeight="1">
      <c r="A44" s="711"/>
      <c r="B44" s="765"/>
      <c r="C44" s="68"/>
      <c r="D44" s="701" t="s">
        <v>442</v>
      </c>
      <c r="E44" s="702"/>
      <c r="F44" s="700">
        <v>4</v>
      </c>
      <c r="G44" s="102">
        <f>SUM(H44:M44)</f>
        <v>2</v>
      </c>
      <c r="H44" s="131"/>
      <c r="I44" s="131"/>
      <c r="J44" s="131"/>
      <c r="K44" s="131"/>
      <c r="L44" s="131">
        <v>2</v>
      </c>
      <c r="M44" s="572"/>
      <c r="N44" s="771" t="s">
        <v>895</v>
      </c>
    </row>
    <row r="45" spans="1:14" ht="15.75" customHeight="1">
      <c r="A45" s="711"/>
      <c r="B45" s="765"/>
      <c r="C45" s="68"/>
      <c r="D45" s="100" t="s">
        <v>444</v>
      </c>
      <c r="E45" s="71"/>
      <c r="F45" s="700"/>
      <c r="G45" s="102">
        <v>2</v>
      </c>
      <c r="H45" s="131"/>
      <c r="I45" s="131"/>
      <c r="J45" s="131"/>
      <c r="K45" s="131"/>
      <c r="L45" s="131"/>
      <c r="M45" s="572">
        <v>2</v>
      </c>
      <c r="N45" s="750"/>
    </row>
    <row r="46" spans="1:14" ht="15.75" customHeight="1">
      <c r="A46" s="711"/>
      <c r="B46" s="765"/>
      <c r="C46" s="68"/>
      <c r="D46" s="701" t="s">
        <v>10</v>
      </c>
      <c r="E46" s="702"/>
      <c r="F46" s="65">
        <v>8</v>
      </c>
      <c r="G46" s="102">
        <f>SUM(H46:M46)</f>
        <v>8</v>
      </c>
      <c r="H46" s="131"/>
      <c r="I46" s="131"/>
      <c r="J46" s="131">
        <v>4</v>
      </c>
      <c r="K46" s="131">
        <v>4</v>
      </c>
      <c r="L46" s="131"/>
      <c r="M46" s="572"/>
      <c r="N46" s="109"/>
    </row>
    <row r="47" spans="1:14" ht="15.75" customHeight="1">
      <c r="A47" s="711"/>
      <c r="B47" s="765"/>
      <c r="C47" s="68"/>
      <c r="D47" s="701" t="s">
        <v>445</v>
      </c>
      <c r="E47" s="703"/>
      <c r="F47" s="700">
        <v>8</v>
      </c>
      <c r="G47" s="102">
        <v>4</v>
      </c>
      <c r="H47" s="131"/>
      <c r="I47" s="131"/>
      <c r="J47" s="131"/>
      <c r="K47" s="131"/>
      <c r="L47" s="131">
        <v>4</v>
      </c>
      <c r="M47" s="572"/>
      <c r="N47" s="749" t="s">
        <v>896</v>
      </c>
    </row>
    <row r="48" spans="1:14" ht="15.75" customHeight="1">
      <c r="A48" s="711"/>
      <c r="B48" s="765"/>
      <c r="C48" s="68"/>
      <c r="D48" s="701" t="s">
        <v>447</v>
      </c>
      <c r="E48" s="703"/>
      <c r="F48" s="700"/>
      <c r="G48" s="102">
        <v>4</v>
      </c>
      <c r="H48" s="131"/>
      <c r="I48" s="131"/>
      <c r="J48" s="131"/>
      <c r="K48" s="131"/>
      <c r="L48" s="131"/>
      <c r="M48" s="572">
        <v>4</v>
      </c>
      <c r="N48" s="750"/>
    </row>
    <row r="49" spans="1:14" ht="15.75" customHeight="1">
      <c r="A49" s="711"/>
      <c r="B49" s="765"/>
      <c r="C49" s="68"/>
      <c r="D49" s="701" t="s">
        <v>448</v>
      </c>
      <c r="E49" s="702"/>
      <c r="F49" s="65">
        <v>3</v>
      </c>
      <c r="G49" s="78">
        <v>3</v>
      </c>
      <c r="H49" s="156"/>
      <c r="I49" s="156">
        <v>3</v>
      </c>
      <c r="J49" s="132"/>
      <c r="K49" s="132"/>
      <c r="L49" s="132"/>
      <c r="M49" s="566"/>
      <c r="N49" s="633" t="s">
        <v>897</v>
      </c>
    </row>
    <row r="50" spans="1:14" ht="15.75" customHeight="1">
      <c r="A50" s="711"/>
      <c r="B50" s="765"/>
      <c r="C50" s="68"/>
      <c r="D50" s="800" t="s">
        <v>450</v>
      </c>
      <c r="E50" s="801"/>
      <c r="F50" s="2">
        <v>1</v>
      </c>
      <c r="G50" s="78">
        <v>1</v>
      </c>
      <c r="H50" s="156">
        <v>1</v>
      </c>
      <c r="I50" s="156"/>
      <c r="J50" s="132"/>
      <c r="K50" s="132"/>
      <c r="L50" s="132"/>
      <c r="M50" s="566"/>
      <c r="N50" s="634"/>
    </row>
    <row r="51" spans="1:14" ht="15.75" customHeight="1">
      <c r="A51" s="711"/>
      <c r="B51" s="765"/>
      <c r="C51" s="68"/>
      <c r="D51" s="769"/>
      <c r="E51" s="770"/>
      <c r="F51" s="81"/>
      <c r="G51" s="81"/>
      <c r="H51" s="132"/>
      <c r="I51" s="132"/>
      <c r="J51" s="156"/>
      <c r="K51" s="156"/>
      <c r="L51" s="156"/>
      <c r="M51" s="568"/>
      <c r="N51" s="633"/>
    </row>
    <row r="52" spans="1:14" ht="15.75" customHeight="1" thickBot="1">
      <c r="A52" s="711"/>
      <c r="B52" s="766"/>
      <c r="C52" s="68"/>
      <c r="D52" s="819" t="s">
        <v>419</v>
      </c>
      <c r="E52" s="820"/>
      <c r="F52" s="8">
        <f>SUM(F31:F50)</f>
        <v>44</v>
      </c>
      <c r="G52" s="104">
        <f>SUM(H52:M52)</f>
        <v>44</v>
      </c>
      <c r="H52" s="366">
        <f>SUM(H31:H50)</f>
        <v>4</v>
      </c>
      <c r="I52" s="366">
        <f>SUM(I31:I50)</f>
        <v>8</v>
      </c>
      <c r="J52" s="134">
        <f>SUM(J31:J51)</f>
        <v>7</v>
      </c>
      <c r="K52" s="134">
        <f>SUM(K31:K51)</f>
        <v>7</v>
      </c>
      <c r="L52" s="134">
        <f>SUM(L31:L51)</f>
        <v>9</v>
      </c>
      <c r="M52" s="573">
        <f>SUM(M31:M51)</f>
        <v>9</v>
      </c>
      <c r="N52" s="631"/>
    </row>
    <row r="53" spans="1:14" ht="15.75" customHeight="1">
      <c r="A53" s="811"/>
      <c r="B53" s="812" t="s">
        <v>451</v>
      </c>
      <c r="C53" s="130"/>
      <c r="D53" s="821" t="s">
        <v>472</v>
      </c>
      <c r="E53" s="821"/>
      <c r="F53" s="814">
        <v>15</v>
      </c>
      <c r="G53" s="131">
        <v>6</v>
      </c>
      <c r="H53" s="131"/>
      <c r="I53" s="131"/>
      <c r="J53" s="131">
        <v>3</v>
      </c>
      <c r="K53" s="131">
        <v>3</v>
      </c>
      <c r="L53" s="131"/>
      <c r="M53" s="574"/>
      <c r="N53" s="624"/>
    </row>
    <row r="54" spans="1:14" ht="15.75" customHeight="1">
      <c r="A54" s="811"/>
      <c r="B54" s="813"/>
      <c r="C54" s="130"/>
      <c r="D54" s="822" t="s">
        <v>473</v>
      </c>
      <c r="E54" s="823"/>
      <c r="F54" s="815"/>
      <c r="G54" s="132">
        <v>3</v>
      </c>
      <c r="H54" s="132"/>
      <c r="I54" s="132"/>
      <c r="J54" s="132"/>
      <c r="K54" s="132"/>
      <c r="L54" s="132">
        <v>3</v>
      </c>
      <c r="M54" s="566"/>
      <c r="N54" s="625"/>
    </row>
    <row r="55" spans="1:14" ht="15.75" customHeight="1">
      <c r="A55" s="811"/>
      <c r="B55" s="813"/>
      <c r="C55" s="130"/>
      <c r="D55" s="817" t="s">
        <v>474</v>
      </c>
      <c r="E55" s="817"/>
      <c r="F55" s="815"/>
      <c r="G55" s="132">
        <v>3</v>
      </c>
      <c r="H55" s="132"/>
      <c r="I55" s="132"/>
      <c r="J55" s="132"/>
      <c r="K55" s="132"/>
      <c r="L55" s="132">
        <v>3</v>
      </c>
      <c r="M55" s="566"/>
      <c r="N55" s="625"/>
    </row>
    <row r="56" spans="1:14" ht="15.75" customHeight="1" thickBot="1">
      <c r="A56" s="811"/>
      <c r="B56" s="784"/>
      <c r="C56" s="133" t="s">
        <v>475</v>
      </c>
      <c r="D56" s="818" t="s">
        <v>863</v>
      </c>
      <c r="E56" s="818"/>
      <c r="F56" s="816"/>
      <c r="G56" s="134">
        <v>3</v>
      </c>
      <c r="H56" s="135"/>
      <c r="I56" s="135"/>
      <c r="J56" s="134"/>
      <c r="K56" s="134"/>
      <c r="L56" s="134"/>
      <c r="M56" s="573">
        <v>3</v>
      </c>
      <c r="N56" s="626"/>
    </row>
    <row r="57" spans="1:15" ht="15.75" customHeight="1">
      <c r="A57" s="711"/>
      <c r="B57" s="764" t="s">
        <v>452</v>
      </c>
      <c r="C57" s="113">
        <v>0.4632</v>
      </c>
      <c r="D57" s="824" t="s">
        <v>476</v>
      </c>
      <c r="E57" s="825"/>
      <c r="F57" s="826">
        <v>27</v>
      </c>
      <c r="G57" s="131">
        <v>2</v>
      </c>
      <c r="H57" s="131">
        <v>1</v>
      </c>
      <c r="I57" s="131">
        <v>1</v>
      </c>
      <c r="J57" s="131"/>
      <c r="K57" s="131"/>
      <c r="L57" s="131"/>
      <c r="M57" s="572"/>
      <c r="N57" s="627" t="s">
        <v>928</v>
      </c>
      <c r="O57" s="136"/>
    </row>
    <row r="58" spans="1:15" ht="15.75" customHeight="1">
      <c r="A58" s="711"/>
      <c r="B58" s="765"/>
      <c r="C58" s="68"/>
      <c r="D58" s="828" t="s">
        <v>477</v>
      </c>
      <c r="E58" s="829"/>
      <c r="F58" s="827"/>
      <c r="G58" s="132">
        <v>3</v>
      </c>
      <c r="H58" s="132"/>
      <c r="I58" s="132"/>
      <c r="J58" s="132"/>
      <c r="K58" s="132"/>
      <c r="L58" s="132"/>
      <c r="M58" s="566">
        <v>3</v>
      </c>
      <c r="N58" s="628" t="s">
        <v>929</v>
      </c>
      <c r="O58" s="137"/>
    </row>
    <row r="59" spans="1:14" ht="15.75" customHeight="1">
      <c r="A59" s="711"/>
      <c r="B59" s="765"/>
      <c r="C59" s="68"/>
      <c r="D59" s="828" t="s">
        <v>478</v>
      </c>
      <c r="E59" s="829"/>
      <c r="F59" s="827"/>
      <c r="G59" s="132">
        <v>4</v>
      </c>
      <c r="H59" s="132"/>
      <c r="I59" s="132"/>
      <c r="J59" s="132"/>
      <c r="K59" s="132"/>
      <c r="L59" s="132">
        <v>2</v>
      </c>
      <c r="M59" s="566">
        <v>2</v>
      </c>
      <c r="N59" s="625" t="s">
        <v>930</v>
      </c>
    </row>
    <row r="60" spans="1:14" ht="15.75" customHeight="1">
      <c r="A60" s="711"/>
      <c r="B60" s="765"/>
      <c r="C60" s="68"/>
      <c r="D60" s="828" t="s">
        <v>479</v>
      </c>
      <c r="E60" s="829"/>
      <c r="F60" s="827"/>
      <c r="G60" s="132">
        <v>3</v>
      </c>
      <c r="H60" s="132"/>
      <c r="I60" s="132"/>
      <c r="J60" s="132"/>
      <c r="K60" s="132"/>
      <c r="L60" s="132"/>
      <c r="M60" s="566">
        <v>3</v>
      </c>
      <c r="N60" s="625" t="s">
        <v>931</v>
      </c>
    </row>
    <row r="61" spans="1:14" ht="15.75" customHeight="1">
      <c r="A61" s="711"/>
      <c r="B61" s="765"/>
      <c r="C61" s="68"/>
      <c r="D61" s="828" t="s">
        <v>480</v>
      </c>
      <c r="E61" s="829"/>
      <c r="F61" s="827"/>
      <c r="G61" s="132">
        <v>3</v>
      </c>
      <c r="H61" s="132"/>
      <c r="I61" s="132"/>
      <c r="J61" s="132"/>
      <c r="K61" s="132"/>
      <c r="L61" s="132">
        <v>3</v>
      </c>
      <c r="M61" s="566"/>
      <c r="N61" s="627" t="s">
        <v>932</v>
      </c>
    </row>
    <row r="62" spans="1:14" ht="15.75" customHeight="1">
      <c r="A62" s="711"/>
      <c r="B62" s="765"/>
      <c r="C62" s="68"/>
      <c r="D62" s="363" t="s">
        <v>510</v>
      </c>
      <c r="E62" s="132"/>
      <c r="F62" s="827"/>
      <c r="G62" s="132">
        <v>4</v>
      </c>
      <c r="H62" s="132"/>
      <c r="I62" s="132"/>
      <c r="J62" s="132"/>
      <c r="K62" s="132"/>
      <c r="L62" s="132">
        <v>2</v>
      </c>
      <c r="M62" s="566">
        <v>2</v>
      </c>
      <c r="N62" s="625" t="s">
        <v>933</v>
      </c>
    </row>
    <row r="63" spans="1:14" ht="15.75" customHeight="1">
      <c r="A63" s="711"/>
      <c r="B63" s="765"/>
      <c r="C63" s="68"/>
      <c r="D63" s="828" t="s">
        <v>481</v>
      </c>
      <c r="E63" s="829"/>
      <c r="F63" s="827"/>
      <c r="G63" s="132">
        <f>SUM(H63:M63)</f>
        <v>4</v>
      </c>
      <c r="H63" s="132"/>
      <c r="I63" s="132"/>
      <c r="J63" s="132"/>
      <c r="K63" s="132"/>
      <c r="L63" s="132">
        <v>2</v>
      </c>
      <c r="M63" s="566">
        <v>2</v>
      </c>
      <c r="N63" s="625" t="s">
        <v>934</v>
      </c>
    </row>
    <row r="64" spans="1:14" ht="15.75" customHeight="1">
      <c r="A64" s="711"/>
      <c r="B64" s="765"/>
      <c r="C64" s="68"/>
      <c r="D64" s="828" t="s">
        <v>482</v>
      </c>
      <c r="E64" s="829"/>
      <c r="F64" s="827"/>
      <c r="G64" s="132">
        <v>2</v>
      </c>
      <c r="H64" s="132"/>
      <c r="I64" s="132"/>
      <c r="J64" s="132">
        <v>2</v>
      </c>
      <c r="K64" s="132"/>
      <c r="L64" s="132"/>
      <c r="M64" s="566"/>
      <c r="N64" s="625" t="s">
        <v>935</v>
      </c>
    </row>
    <row r="65" spans="1:14" ht="15.75" customHeight="1">
      <c r="A65" s="711"/>
      <c r="B65" s="765"/>
      <c r="C65" s="68"/>
      <c r="D65" s="828" t="s">
        <v>483</v>
      </c>
      <c r="E65" s="832"/>
      <c r="F65" s="827"/>
      <c r="G65" s="132">
        <v>2</v>
      </c>
      <c r="H65" s="132"/>
      <c r="I65" s="132"/>
      <c r="J65" s="132"/>
      <c r="K65" s="132">
        <v>2</v>
      </c>
      <c r="L65" s="132"/>
      <c r="M65" s="566"/>
      <c r="N65" s="625" t="s">
        <v>936</v>
      </c>
    </row>
    <row r="66" spans="1:14" ht="15.75" customHeight="1">
      <c r="A66" s="711"/>
      <c r="B66" s="765"/>
      <c r="C66" s="68"/>
      <c r="D66" s="828"/>
      <c r="E66" s="832"/>
      <c r="F66" s="827"/>
      <c r="G66" s="132"/>
      <c r="H66" s="132"/>
      <c r="I66" s="132"/>
      <c r="J66" s="132"/>
      <c r="K66" s="132"/>
      <c r="L66" s="132"/>
      <c r="M66" s="566"/>
      <c r="N66" s="626"/>
    </row>
    <row r="67" spans="1:14" ht="15.75" customHeight="1">
      <c r="A67" s="711"/>
      <c r="B67" s="765"/>
      <c r="C67" s="68"/>
      <c r="D67" s="828"/>
      <c r="E67" s="832"/>
      <c r="F67" s="827"/>
      <c r="G67" s="132"/>
      <c r="H67" s="132"/>
      <c r="I67" s="132"/>
      <c r="J67" s="132"/>
      <c r="K67" s="132"/>
      <c r="L67" s="132"/>
      <c r="M67" s="566"/>
      <c r="N67" s="626"/>
    </row>
    <row r="68" spans="1:14" ht="15.75" customHeight="1">
      <c r="A68" s="711"/>
      <c r="B68" s="765"/>
      <c r="C68" s="68"/>
      <c r="D68" s="828"/>
      <c r="E68" s="832"/>
      <c r="F68" s="827"/>
      <c r="G68" s="132"/>
      <c r="H68" s="132"/>
      <c r="I68" s="132"/>
      <c r="J68" s="132"/>
      <c r="K68" s="132"/>
      <c r="L68" s="132"/>
      <c r="M68" s="566"/>
      <c r="N68" s="627"/>
    </row>
    <row r="69" spans="1:14" ht="15.75" customHeight="1">
      <c r="A69" s="711"/>
      <c r="B69" s="765"/>
      <c r="C69" s="68"/>
      <c r="D69" s="828"/>
      <c r="E69" s="832"/>
      <c r="F69" s="827"/>
      <c r="G69" s="132"/>
      <c r="H69" s="132"/>
      <c r="I69" s="132"/>
      <c r="J69" s="132"/>
      <c r="K69" s="132"/>
      <c r="L69" s="132"/>
      <c r="M69" s="566"/>
      <c r="N69" s="830"/>
    </row>
    <row r="70" spans="1:14" ht="15.75" customHeight="1" thickBot="1">
      <c r="A70" s="763"/>
      <c r="B70" s="776"/>
      <c r="C70" s="68"/>
      <c r="D70" s="787" t="s">
        <v>460</v>
      </c>
      <c r="E70" s="788"/>
      <c r="F70" s="95">
        <v>88</v>
      </c>
      <c r="G70" s="96">
        <f aca="true" t="shared" si="3" ref="G70:G75">SUM(H70:M70)</f>
        <v>42</v>
      </c>
      <c r="H70" s="96">
        <f aca="true" t="shared" si="4" ref="H70:M70">SUM(H53:H69)</f>
        <v>1</v>
      </c>
      <c r="I70" s="96">
        <f t="shared" si="4"/>
        <v>1</v>
      </c>
      <c r="J70" s="146">
        <f t="shared" si="4"/>
        <v>5</v>
      </c>
      <c r="K70" s="146">
        <f t="shared" si="4"/>
        <v>5</v>
      </c>
      <c r="L70" s="146">
        <f t="shared" si="4"/>
        <v>15</v>
      </c>
      <c r="M70" s="569">
        <f t="shared" si="4"/>
        <v>15</v>
      </c>
      <c r="N70" s="831"/>
    </row>
    <row r="71" spans="1:14" ht="21" customHeight="1">
      <c r="A71" s="706" t="s">
        <v>484</v>
      </c>
      <c r="B71" s="835"/>
      <c r="C71" s="835"/>
      <c r="D71" s="835"/>
      <c r="E71" s="768"/>
      <c r="F71" s="95">
        <f>G71</f>
        <v>192</v>
      </c>
      <c r="G71" s="118">
        <f t="shared" si="3"/>
        <v>192</v>
      </c>
      <c r="H71" s="118">
        <f aca="true" t="shared" si="5" ref="H71:M71">H24+H52+H30+H70</f>
        <v>32</v>
      </c>
      <c r="I71" s="118">
        <f t="shared" si="5"/>
        <v>32</v>
      </c>
      <c r="J71" s="152">
        <f t="shared" si="5"/>
        <v>32</v>
      </c>
      <c r="K71" s="152">
        <f t="shared" si="5"/>
        <v>32</v>
      </c>
      <c r="L71" s="152">
        <f t="shared" si="5"/>
        <v>32</v>
      </c>
      <c r="M71" s="152">
        <f t="shared" si="5"/>
        <v>32</v>
      </c>
      <c r="N71" s="119" t="s">
        <v>462</v>
      </c>
    </row>
    <row r="72" spans="1:14" ht="15.75" customHeight="1">
      <c r="A72" s="780" t="s">
        <v>463</v>
      </c>
      <c r="B72" s="713" t="s">
        <v>464</v>
      </c>
      <c r="C72" s="785">
        <f>G74</f>
        <v>18</v>
      </c>
      <c r="D72" s="799" t="s">
        <v>465</v>
      </c>
      <c r="E72" s="796"/>
      <c r="F72" s="791">
        <f>G74</f>
        <v>18</v>
      </c>
      <c r="G72" s="102">
        <f t="shared" si="3"/>
        <v>6</v>
      </c>
      <c r="H72" s="120">
        <v>1</v>
      </c>
      <c r="I72" s="102">
        <v>1</v>
      </c>
      <c r="J72" s="131">
        <v>1</v>
      </c>
      <c r="K72" s="131">
        <v>1</v>
      </c>
      <c r="L72" s="131">
        <v>1</v>
      </c>
      <c r="M72" s="572">
        <v>1</v>
      </c>
      <c r="N72" s="793" t="s">
        <v>466</v>
      </c>
    </row>
    <row r="73" spans="1:14" ht="15.75" customHeight="1">
      <c r="A73" s="781"/>
      <c r="B73" s="783"/>
      <c r="C73" s="752"/>
      <c r="D73" s="795" t="s">
        <v>467</v>
      </c>
      <c r="E73" s="796"/>
      <c r="F73" s="792"/>
      <c r="G73" s="81">
        <f t="shared" si="3"/>
        <v>12</v>
      </c>
      <c r="H73" s="115">
        <v>2</v>
      </c>
      <c r="I73" s="81">
        <v>2</v>
      </c>
      <c r="J73" s="132">
        <v>2</v>
      </c>
      <c r="K73" s="132">
        <v>2</v>
      </c>
      <c r="L73" s="132">
        <v>2</v>
      </c>
      <c r="M73" s="566">
        <v>2</v>
      </c>
      <c r="N73" s="793"/>
    </row>
    <row r="74" spans="1:14" ht="15.75" customHeight="1" thickBot="1">
      <c r="A74" s="782"/>
      <c r="B74" s="784"/>
      <c r="C74" s="786"/>
      <c r="D74" s="797" t="s">
        <v>468</v>
      </c>
      <c r="E74" s="798"/>
      <c r="F74" s="786"/>
      <c r="G74" s="111">
        <f t="shared" si="3"/>
        <v>18</v>
      </c>
      <c r="H74" s="111">
        <f aca="true" t="shared" si="6" ref="H74:M74">SUM(H72:H73)</f>
        <v>3</v>
      </c>
      <c r="I74" s="111">
        <f t="shared" si="6"/>
        <v>3</v>
      </c>
      <c r="J74" s="134">
        <f t="shared" si="6"/>
        <v>3</v>
      </c>
      <c r="K74" s="134">
        <f t="shared" si="6"/>
        <v>3</v>
      </c>
      <c r="L74" s="134">
        <f t="shared" si="6"/>
        <v>3</v>
      </c>
      <c r="M74" s="573">
        <f t="shared" si="6"/>
        <v>3</v>
      </c>
      <c r="N74" s="794"/>
    </row>
    <row r="75" spans="1:14" ht="19.5" customHeight="1" thickBot="1">
      <c r="A75" s="777" t="s">
        <v>469</v>
      </c>
      <c r="B75" s="833"/>
      <c r="C75" s="833"/>
      <c r="D75" s="833"/>
      <c r="E75" s="834"/>
      <c r="F75" s="121">
        <v>210</v>
      </c>
      <c r="G75" s="122">
        <f t="shared" si="3"/>
        <v>210</v>
      </c>
      <c r="H75" s="122">
        <f aca="true" t="shared" si="7" ref="H75:M75">H24+H30+H52+H70+H74</f>
        <v>35</v>
      </c>
      <c r="I75" s="122">
        <f t="shared" si="7"/>
        <v>35</v>
      </c>
      <c r="J75" s="365">
        <f t="shared" si="7"/>
        <v>35</v>
      </c>
      <c r="K75" s="365">
        <f t="shared" si="7"/>
        <v>35</v>
      </c>
      <c r="L75" s="365">
        <f t="shared" si="7"/>
        <v>35</v>
      </c>
      <c r="M75" s="365">
        <f t="shared" si="7"/>
        <v>35</v>
      </c>
      <c r="N75" s="12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97">
    <mergeCell ref="A75:E75"/>
    <mergeCell ref="F72:F74"/>
    <mergeCell ref="N72:N74"/>
    <mergeCell ref="D73:E73"/>
    <mergeCell ref="D74:E74"/>
    <mergeCell ref="A71:E71"/>
    <mergeCell ref="A72:A74"/>
    <mergeCell ref="B72:B74"/>
    <mergeCell ref="C72:C74"/>
    <mergeCell ref="D72:E72"/>
    <mergeCell ref="N69:N70"/>
    <mergeCell ref="D69:E69"/>
    <mergeCell ref="D70:E70"/>
    <mergeCell ref="D65:E65"/>
    <mergeCell ref="D66:E66"/>
    <mergeCell ref="D67:E67"/>
    <mergeCell ref="D68:E68"/>
    <mergeCell ref="B57:B70"/>
    <mergeCell ref="D57:E57"/>
    <mergeCell ref="F57:F69"/>
    <mergeCell ref="D58:E58"/>
    <mergeCell ref="D59:E59"/>
    <mergeCell ref="D60:E60"/>
    <mergeCell ref="D61:E61"/>
    <mergeCell ref="D63:E63"/>
    <mergeCell ref="D64:E64"/>
    <mergeCell ref="B53:B56"/>
    <mergeCell ref="F53:F56"/>
    <mergeCell ref="D55:E55"/>
    <mergeCell ref="D56:E56"/>
    <mergeCell ref="D51:E51"/>
    <mergeCell ref="D52:E52"/>
    <mergeCell ref="D53:E53"/>
    <mergeCell ref="D54:E54"/>
    <mergeCell ref="F44:F45"/>
    <mergeCell ref="N44:N45"/>
    <mergeCell ref="F47:F48"/>
    <mergeCell ref="N47:N48"/>
    <mergeCell ref="N38:N39"/>
    <mergeCell ref="F40:F41"/>
    <mergeCell ref="N40:N41"/>
    <mergeCell ref="F42:F43"/>
    <mergeCell ref="N42:N43"/>
    <mergeCell ref="F38:F39"/>
    <mergeCell ref="F25:F30"/>
    <mergeCell ref="N25:N29"/>
    <mergeCell ref="A31:A70"/>
    <mergeCell ref="B31:B52"/>
    <mergeCell ref="F32:F33"/>
    <mergeCell ref="N32:N33"/>
    <mergeCell ref="F34:F35"/>
    <mergeCell ref="N34:N35"/>
    <mergeCell ref="F36:F37"/>
    <mergeCell ref="N36:N37"/>
    <mergeCell ref="F15:F17"/>
    <mergeCell ref="D18:D20"/>
    <mergeCell ref="F18:F20"/>
    <mergeCell ref="D21:D22"/>
    <mergeCell ref="N6:N8"/>
    <mergeCell ref="D9:D11"/>
    <mergeCell ref="F9:F11"/>
    <mergeCell ref="D12:D14"/>
    <mergeCell ref="F12:F14"/>
    <mergeCell ref="A5:B5"/>
    <mergeCell ref="D5:E5"/>
    <mergeCell ref="A6:A30"/>
    <mergeCell ref="B6:B24"/>
    <mergeCell ref="B25:B30"/>
    <mergeCell ref="D24:E24"/>
    <mergeCell ref="D25:E25"/>
    <mergeCell ref="D26:E26"/>
    <mergeCell ref="D27:E27"/>
    <mergeCell ref="D15:D17"/>
    <mergeCell ref="A1:N1"/>
    <mergeCell ref="A3:C4"/>
    <mergeCell ref="D3:G4"/>
    <mergeCell ref="H3:M3"/>
    <mergeCell ref="N3:N4"/>
    <mergeCell ref="H4:I4"/>
    <mergeCell ref="J4:K4"/>
    <mergeCell ref="L4:M4"/>
    <mergeCell ref="A2:N2"/>
    <mergeCell ref="D49:E49"/>
    <mergeCell ref="D50:E50"/>
    <mergeCell ref="D39:E39"/>
    <mergeCell ref="D43:E43"/>
    <mergeCell ref="D44:E44"/>
    <mergeCell ref="D41:E41"/>
    <mergeCell ref="D46:E46"/>
    <mergeCell ref="D47:E47"/>
    <mergeCell ref="D48:E48"/>
    <mergeCell ref="D23:E23"/>
    <mergeCell ref="D32:E32"/>
    <mergeCell ref="D28:E28"/>
    <mergeCell ref="D29:E29"/>
    <mergeCell ref="D30:E30"/>
    <mergeCell ref="D31:E31"/>
  </mergeCells>
  <printOptions horizontalCentered="1"/>
  <pageMargins left="0.31496062992125984" right="0.2755905511811024" top="0.4724409448818898" bottom="0.4724409448818898" header="0.5118110236220472" footer="0.5118110236220472"/>
  <pageSetup fitToHeight="1" fitToWidth="1" horizontalDpi="600" verticalDpi="600" orientation="portrait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O82"/>
  <sheetViews>
    <sheetView view="pageLayout" workbookViewId="0" topLeftCell="A39">
      <selection activeCell="D68" sqref="D68:E68"/>
    </sheetView>
  </sheetViews>
  <sheetFormatPr defaultColWidth="9.00390625" defaultRowHeight="16.5"/>
  <cols>
    <col min="1" max="1" width="8.125" style="124" customWidth="1"/>
    <col min="2" max="3" width="8.25390625" style="124" customWidth="1"/>
    <col min="4" max="4" width="10.00390625" style="124" customWidth="1"/>
    <col min="5" max="5" width="19.375" style="125" customWidth="1"/>
    <col min="6" max="7" width="6.875" style="124" customWidth="1"/>
    <col min="8" max="11" width="5.625" style="124" customWidth="1"/>
    <col min="12" max="12" width="5.75390625" style="124" customWidth="1"/>
    <col min="13" max="13" width="5.625" style="124" customWidth="1"/>
    <col min="14" max="14" width="30.25390625" style="124" customWidth="1"/>
    <col min="15" max="15" width="4.125" style="74" hidden="1" customWidth="1"/>
    <col min="16" max="17" width="9.00390625" style="74" hidden="1" customWidth="1"/>
    <col min="18" max="16384" width="9.00390625" style="74" customWidth="1"/>
  </cols>
  <sheetData>
    <row r="1" spans="1:14" ht="24.75" customHeight="1" thickBot="1">
      <c r="A1" s="802" t="s">
        <v>714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5" ht="24.75" customHeight="1" thickBot="1">
      <c r="A2" s="803" t="s">
        <v>757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343"/>
    </row>
    <row r="3" spans="1:15" ht="15.75" customHeight="1">
      <c r="A3" s="730" t="s">
        <v>368</v>
      </c>
      <c r="B3" s="731"/>
      <c r="C3" s="732"/>
      <c r="D3" s="736" t="s">
        <v>369</v>
      </c>
      <c r="E3" s="737"/>
      <c r="F3" s="737"/>
      <c r="G3" s="738"/>
      <c r="H3" s="742" t="s">
        <v>370</v>
      </c>
      <c r="I3" s="743"/>
      <c r="J3" s="743"/>
      <c r="K3" s="743"/>
      <c r="L3" s="743"/>
      <c r="M3" s="837"/>
      <c r="N3" s="838" t="s">
        <v>371</v>
      </c>
      <c r="O3" s="344"/>
    </row>
    <row r="4" spans="1:15" ht="15.75" customHeight="1">
      <c r="A4" s="733"/>
      <c r="B4" s="734"/>
      <c r="C4" s="735"/>
      <c r="D4" s="739"/>
      <c r="E4" s="740"/>
      <c r="F4" s="740"/>
      <c r="G4" s="741"/>
      <c r="H4" s="804" t="s">
        <v>372</v>
      </c>
      <c r="I4" s="805"/>
      <c r="J4" s="804" t="s">
        <v>373</v>
      </c>
      <c r="K4" s="805"/>
      <c r="L4" s="746" t="s">
        <v>715</v>
      </c>
      <c r="M4" s="840"/>
      <c r="N4" s="839"/>
      <c r="O4" s="344"/>
    </row>
    <row r="5" spans="1:15" ht="15.75" customHeight="1">
      <c r="A5" s="706" t="s">
        <v>375</v>
      </c>
      <c r="B5" s="707"/>
      <c r="C5" s="84" t="s">
        <v>376</v>
      </c>
      <c r="D5" s="708" t="s">
        <v>377</v>
      </c>
      <c r="E5" s="709"/>
      <c r="F5" s="67"/>
      <c r="G5" s="76" t="s">
        <v>378</v>
      </c>
      <c r="H5" s="76" t="s">
        <v>379</v>
      </c>
      <c r="I5" s="76" t="s">
        <v>380</v>
      </c>
      <c r="J5" s="76" t="s">
        <v>379</v>
      </c>
      <c r="K5" s="76" t="s">
        <v>380</v>
      </c>
      <c r="L5" s="364" t="s">
        <v>379</v>
      </c>
      <c r="M5" s="576" t="s">
        <v>380</v>
      </c>
      <c r="N5" s="630"/>
      <c r="O5" s="344"/>
    </row>
    <row r="6" spans="1:15" ht="15.75" customHeight="1">
      <c r="A6" s="710" t="s">
        <v>470</v>
      </c>
      <c r="B6" s="787" t="s">
        <v>471</v>
      </c>
      <c r="C6" s="139"/>
      <c r="D6" s="140" t="s">
        <v>383</v>
      </c>
      <c r="E6" s="80" t="s">
        <v>384</v>
      </c>
      <c r="F6" s="75">
        <v>16</v>
      </c>
      <c r="G6" s="81">
        <f aca="true" t="shared" si="0" ref="G6:G26">H6+I6+J6+K6+L6+M6</f>
        <v>16</v>
      </c>
      <c r="H6" s="132">
        <v>3</v>
      </c>
      <c r="I6" s="132">
        <v>3</v>
      </c>
      <c r="J6" s="132">
        <v>3</v>
      </c>
      <c r="K6" s="132">
        <v>3</v>
      </c>
      <c r="L6" s="132">
        <v>2</v>
      </c>
      <c r="M6" s="567">
        <v>2</v>
      </c>
      <c r="N6" s="854"/>
      <c r="O6" s="344"/>
    </row>
    <row r="7" spans="1:15" ht="15.75" customHeight="1">
      <c r="A7" s="841"/>
      <c r="B7" s="843"/>
      <c r="C7" s="68"/>
      <c r="D7" s="142" t="s">
        <v>385</v>
      </c>
      <c r="E7" s="83" t="s">
        <v>386</v>
      </c>
      <c r="F7" s="84">
        <v>12</v>
      </c>
      <c r="G7" s="81">
        <f t="shared" si="0"/>
        <v>12</v>
      </c>
      <c r="H7" s="132">
        <v>2</v>
      </c>
      <c r="I7" s="132">
        <v>2</v>
      </c>
      <c r="J7" s="132">
        <v>2</v>
      </c>
      <c r="K7" s="132">
        <v>2</v>
      </c>
      <c r="L7" s="132">
        <v>2</v>
      </c>
      <c r="M7" s="567">
        <v>2</v>
      </c>
      <c r="N7" s="854"/>
      <c r="O7" s="344"/>
    </row>
    <row r="8" spans="1:15" ht="15.75" customHeight="1">
      <c r="A8" s="841"/>
      <c r="B8" s="843"/>
      <c r="C8" s="68"/>
      <c r="D8" s="142" t="s">
        <v>387</v>
      </c>
      <c r="E8" s="83" t="s">
        <v>512</v>
      </c>
      <c r="F8" s="84">
        <v>8</v>
      </c>
      <c r="G8" s="81">
        <f t="shared" si="0"/>
        <v>8</v>
      </c>
      <c r="H8" s="132">
        <v>4</v>
      </c>
      <c r="I8" s="132">
        <v>4</v>
      </c>
      <c r="J8" s="132"/>
      <c r="K8" s="132"/>
      <c r="L8" s="132"/>
      <c r="M8" s="567"/>
      <c r="N8" s="854"/>
      <c r="O8" s="344"/>
    </row>
    <row r="9" spans="1:15" ht="15.75" customHeight="1">
      <c r="A9" s="841"/>
      <c r="B9" s="843"/>
      <c r="C9" s="141"/>
      <c r="D9" s="716" t="s">
        <v>23</v>
      </c>
      <c r="E9" s="85" t="s">
        <v>388</v>
      </c>
      <c r="F9" s="713">
        <v>6</v>
      </c>
      <c r="G9" s="86">
        <f t="shared" si="0"/>
        <v>2</v>
      </c>
      <c r="H9" s="132">
        <v>2</v>
      </c>
      <c r="I9" s="132"/>
      <c r="J9" s="132"/>
      <c r="K9" s="132"/>
      <c r="L9" s="132"/>
      <c r="M9" s="567"/>
      <c r="N9" s="629" t="s">
        <v>937</v>
      </c>
      <c r="O9" s="344"/>
    </row>
    <row r="10" spans="1:15" ht="15.75" customHeight="1">
      <c r="A10" s="841"/>
      <c r="B10" s="843"/>
      <c r="C10" s="141"/>
      <c r="D10" s="717"/>
      <c r="E10" s="87" t="s">
        <v>389</v>
      </c>
      <c r="F10" s="714"/>
      <c r="G10" s="86">
        <f t="shared" si="0"/>
        <v>2</v>
      </c>
      <c r="H10" s="132"/>
      <c r="I10" s="132"/>
      <c r="J10" s="132">
        <v>1</v>
      </c>
      <c r="K10" s="132">
        <v>1</v>
      </c>
      <c r="L10" s="132"/>
      <c r="M10" s="567"/>
      <c r="N10" s="629" t="s">
        <v>899</v>
      </c>
      <c r="O10" s="344"/>
    </row>
    <row r="11" spans="1:15" ht="15.75" customHeight="1">
      <c r="A11" s="841"/>
      <c r="B11" s="843"/>
      <c r="C11" s="141"/>
      <c r="D11" s="717"/>
      <c r="E11" s="87" t="s">
        <v>648</v>
      </c>
      <c r="F11" s="715"/>
      <c r="G11" s="89">
        <f t="shared" si="0"/>
        <v>2</v>
      </c>
      <c r="H11" s="132"/>
      <c r="I11" s="132"/>
      <c r="J11" s="132">
        <v>1</v>
      </c>
      <c r="K11" s="132">
        <v>1</v>
      </c>
      <c r="L11" s="132"/>
      <c r="M11" s="567"/>
      <c r="N11" s="629" t="s">
        <v>938</v>
      </c>
      <c r="O11" s="344"/>
    </row>
    <row r="12" spans="1:15" ht="15.75" customHeight="1">
      <c r="A12" s="841"/>
      <c r="B12" s="843"/>
      <c r="C12" s="141"/>
      <c r="D12" s="716" t="s">
        <v>393</v>
      </c>
      <c r="E12" s="83" t="s">
        <v>507</v>
      </c>
      <c r="F12" s="713">
        <v>6</v>
      </c>
      <c r="G12" s="86">
        <f t="shared" si="0"/>
        <v>2</v>
      </c>
      <c r="H12" s="132"/>
      <c r="I12" s="132"/>
      <c r="J12" s="132">
        <v>1</v>
      </c>
      <c r="K12" s="132">
        <v>1</v>
      </c>
      <c r="L12" s="132"/>
      <c r="M12" s="567"/>
      <c r="N12" s="629" t="s">
        <v>939</v>
      </c>
      <c r="O12" s="344"/>
    </row>
    <row r="13" spans="1:15" ht="15.75" customHeight="1">
      <c r="A13" s="841"/>
      <c r="B13" s="843"/>
      <c r="C13" s="144">
        <f>F27</f>
        <v>76</v>
      </c>
      <c r="D13" s="717"/>
      <c r="E13" s="83" t="s">
        <v>506</v>
      </c>
      <c r="F13" s="714"/>
      <c r="G13" s="86">
        <f t="shared" si="0"/>
        <v>2</v>
      </c>
      <c r="H13" s="132"/>
      <c r="I13" s="132"/>
      <c r="J13" s="132">
        <v>1</v>
      </c>
      <c r="K13" s="132">
        <v>1</v>
      </c>
      <c r="L13" s="132"/>
      <c r="M13" s="567"/>
      <c r="N13" s="629"/>
      <c r="O13" s="344"/>
    </row>
    <row r="14" spans="1:15" ht="15.75" customHeight="1">
      <c r="A14" s="841"/>
      <c r="B14" s="843"/>
      <c r="C14" s="113">
        <f>F27/F77</f>
        <v>0.3958333333333333</v>
      </c>
      <c r="D14" s="717"/>
      <c r="E14" s="83" t="s">
        <v>395</v>
      </c>
      <c r="F14" s="715"/>
      <c r="G14" s="81">
        <f t="shared" si="0"/>
        <v>2</v>
      </c>
      <c r="H14" s="132"/>
      <c r="I14" s="132"/>
      <c r="J14" s="132"/>
      <c r="K14" s="132"/>
      <c r="L14" s="132">
        <v>1</v>
      </c>
      <c r="M14" s="567">
        <v>1</v>
      </c>
      <c r="N14" s="629" t="s">
        <v>940</v>
      </c>
      <c r="O14" s="344"/>
    </row>
    <row r="15" spans="1:15" ht="15.75" customHeight="1">
      <c r="A15" s="841"/>
      <c r="B15" s="843"/>
      <c r="C15" s="141"/>
      <c r="D15" s="716" t="s">
        <v>397</v>
      </c>
      <c r="E15" s="80" t="s">
        <v>398</v>
      </c>
      <c r="F15" s="713">
        <v>4</v>
      </c>
      <c r="G15" s="92">
        <f t="shared" si="0"/>
        <v>2</v>
      </c>
      <c r="H15" s="132">
        <v>1</v>
      </c>
      <c r="I15" s="132">
        <v>1</v>
      </c>
      <c r="J15" s="132"/>
      <c r="K15" s="132"/>
      <c r="L15" s="132"/>
      <c r="M15" s="567"/>
      <c r="N15" s="629"/>
      <c r="O15" s="344"/>
    </row>
    <row r="16" spans="1:15" ht="15.75" customHeight="1">
      <c r="A16" s="841"/>
      <c r="B16" s="843"/>
      <c r="C16" s="141"/>
      <c r="D16" s="716"/>
      <c r="E16" s="93" t="s">
        <v>399</v>
      </c>
      <c r="F16" s="714"/>
      <c r="G16" s="86">
        <f t="shared" si="0"/>
        <v>2</v>
      </c>
      <c r="H16" s="132"/>
      <c r="I16" s="132"/>
      <c r="J16" s="132">
        <v>1</v>
      </c>
      <c r="K16" s="132">
        <v>1</v>
      </c>
      <c r="L16" s="132"/>
      <c r="M16" s="567"/>
      <c r="N16" s="629"/>
      <c r="O16" s="344"/>
    </row>
    <row r="17" spans="1:15" ht="15.75" customHeight="1">
      <c r="A17" s="841"/>
      <c r="B17" s="843"/>
      <c r="C17" s="141"/>
      <c r="D17" s="717"/>
      <c r="E17" s="93" t="s">
        <v>400</v>
      </c>
      <c r="F17" s="715"/>
      <c r="G17" s="86">
        <f t="shared" si="0"/>
        <v>0</v>
      </c>
      <c r="H17" s="132"/>
      <c r="I17" s="132"/>
      <c r="J17" s="132"/>
      <c r="K17" s="132"/>
      <c r="L17" s="132"/>
      <c r="M17" s="567"/>
      <c r="N17" s="629"/>
      <c r="O17" s="344"/>
    </row>
    <row r="18" spans="1:15" ht="15.75" customHeight="1">
      <c r="A18" s="841"/>
      <c r="B18" s="843"/>
      <c r="C18" s="141"/>
      <c r="D18" s="716" t="s">
        <v>401</v>
      </c>
      <c r="E18" s="93" t="s">
        <v>490</v>
      </c>
      <c r="F18" s="713">
        <v>4</v>
      </c>
      <c r="G18" s="86">
        <f t="shared" si="0"/>
        <v>2</v>
      </c>
      <c r="H18" s="132">
        <v>2</v>
      </c>
      <c r="I18" s="132"/>
      <c r="J18" s="132"/>
      <c r="K18" s="132"/>
      <c r="L18" s="132"/>
      <c r="M18" s="567"/>
      <c r="N18" s="629" t="s">
        <v>941</v>
      </c>
      <c r="O18" s="344"/>
    </row>
    <row r="19" spans="1:15" ht="15.75" customHeight="1" hidden="1">
      <c r="A19" s="841"/>
      <c r="B19" s="843"/>
      <c r="C19" s="141"/>
      <c r="D19" s="716"/>
      <c r="E19" s="80" t="s">
        <v>404</v>
      </c>
      <c r="F19" s="851"/>
      <c r="G19" s="86">
        <f t="shared" si="0"/>
        <v>0</v>
      </c>
      <c r="H19" s="132"/>
      <c r="I19" s="132"/>
      <c r="J19" s="132"/>
      <c r="K19" s="132"/>
      <c r="L19" s="132"/>
      <c r="M19" s="567"/>
      <c r="N19" s="629"/>
      <c r="O19" s="344"/>
    </row>
    <row r="20" spans="1:15" ht="15.75" customHeight="1">
      <c r="A20" s="841"/>
      <c r="B20" s="843"/>
      <c r="C20" s="141"/>
      <c r="D20" s="716"/>
      <c r="E20" s="80" t="s">
        <v>491</v>
      </c>
      <c r="F20" s="851"/>
      <c r="G20" s="86">
        <f t="shared" si="0"/>
        <v>2</v>
      </c>
      <c r="H20" s="132"/>
      <c r="I20" s="132"/>
      <c r="J20" s="132"/>
      <c r="K20" s="132"/>
      <c r="L20" s="132">
        <v>1</v>
      </c>
      <c r="M20" s="567">
        <v>1</v>
      </c>
      <c r="N20" s="629"/>
      <c r="O20" s="344"/>
    </row>
    <row r="21" spans="1:15" ht="15.75" customHeight="1" hidden="1">
      <c r="A21" s="841"/>
      <c r="B21" s="843"/>
      <c r="C21" s="141"/>
      <c r="D21" s="716"/>
      <c r="E21" s="80" t="s">
        <v>492</v>
      </c>
      <c r="F21" s="851"/>
      <c r="G21" s="86">
        <f t="shared" si="0"/>
        <v>0</v>
      </c>
      <c r="H21" s="132"/>
      <c r="I21" s="132"/>
      <c r="J21" s="132"/>
      <c r="K21" s="132"/>
      <c r="L21" s="132"/>
      <c r="M21" s="567"/>
      <c r="N21" s="629"/>
      <c r="O21" s="344"/>
    </row>
    <row r="22" spans="1:15" ht="15.75" customHeight="1" hidden="1">
      <c r="A22" s="841"/>
      <c r="B22" s="843"/>
      <c r="C22" s="141"/>
      <c r="D22" s="716"/>
      <c r="E22" s="80" t="s">
        <v>493</v>
      </c>
      <c r="F22" s="851"/>
      <c r="G22" s="86">
        <f t="shared" si="0"/>
        <v>0</v>
      </c>
      <c r="H22" s="132"/>
      <c r="I22" s="132"/>
      <c r="J22" s="132"/>
      <c r="K22" s="132"/>
      <c r="L22" s="132"/>
      <c r="M22" s="567"/>
      <c r="N22" s="629"/>
      <c r="O22" s="344"/>
    </row>
    <row r="23" spans="1:15" ht="15.75" customHeight="1" hidden="1">
      <c r="A23" s="841"/>
      <c r="B23" s="843"/>
      <c r="C23" s="141"/>
      <c r="D23" s="850"/>
      <c r="E23" s="80" t="s">
        <v>494</v>
      </c>
      <c r="F23" s="810"/>
      <c r="G23" s="86">
        <f t="shared" si="0"/>
        <v>0</v>
      </c>
      <c r="H23" s="132"/>
      <c r="I23" s="132"/>
      <c r="J23" s="132"/>
      <c r="K23" s="132"/>
      <c r="L23" s="132"/>
      <c r="M23" s="567"/>
      <c r="N23" s="629"/>
      <c r="O23" s="344"/>
    </row>
    <row r="24" spans="1:15" ht="15.75" customHeight="1">
      <c r="A24" s="841"/>
      <c r="B24" s="843"/>
      <c r="C24" s="68"/>
      <c r="D24" s="852" t="s">
        <v>406</v>
      </c>
      <c r="E24" s="93" t="s">
        <v>513</v>
      </c>
      <c r="F24" s="84">
        <v>12</v>
      </c>
      <c r="G24" s="86">
        <f t="shared" si="0"/>
        <v>12</v>
      </c>
      <c r="H24" s="132">
        <v>2</v>
      </c>
      <c r="I24" s="132">
        <v>2</v>
      </c>
      <c r="J24" s="132">
        <v>2</v>
      </c>
      <c r="K24" s="132">
        <v>2</v>
      </c>
      <c r="L24" s="132">
        <v>2</v>
      </c>
      <c r="M24" s="567">
        <v>2</v>
      </c>
      <c r="N24" s="629"/>
      <c r="O24" s="344"/>
    </row>
    <row r="25" spans="1:15" ht="15.75" customHeight="1">
      <c r="A25" s="841"/>
      <c r="B25" s="843"/>
      <c r="C25" s="68"/>
      <c r="D25" s="853"/>
      <c r="E25" s="80" t="s">
        <v>26</v>
      </c>
      <c r="F25" s="66">
        <v>4</v>
      </c>
      <c r="G25" s="86">
        <f t="shared" si="0"/>
        <v>4</v>
      </c>
      <c r="H25" s="132">
        <v>1</v>
      </c>
      <c r="I25" s="132">
        <v>1</v>
      </c>
      <c r="J25" s="132">
        <v>1</v>
      </c>
      <c r="K25" s="132">
        <v>1</v>
      </c>
      <c r="L25" s="132"/>
      <c r="M25" s="567"/>
      <c r="N25" s="641"/>
      <c r="O25" s="344"/>
    </row>
    <row r="26" spans="1:15" ht="15.75" customHeight="1">
      <c r="A26" s="841"/>
      <c r="B26" s="843"/>
      <c r="C26" s="68"/>
      <c r="D26" s="848" t="s">
        <v>27</v>
      </c>
      <c r="E26" s="849"/>
      <c r="F26" s="94">
        <v>4</v>
      </c>
      <c r="G26" s="89">
        <f t="shared" si="0"/>
        <v>4</v>
      </c>
      <c r="H26" s="156">
        <v>1</v>
      </c>
      <c r="I26" s="156">
        <v>1</v>
      </c>
      <c r="J26" s="156">
        <v>1</v>
      </c>
      <c r="K26" s="156">
        <v>1</v>
      </c>
      <c r="L26" s="156"/>
      <c r="M26" s="577"/>
      <c r="N26" s="641"/>
      <c r="O26" s="344"/>
    </row>
    <row r="27" spans="1:15" ht="15.75" customHeight="1" thickBot="1">
      <c r="A27" s="841"/>
      <c r="B27" s="844"/>
      <c r="C27" s="69"/>
      <c r="D27" s="836" t="s">
        <v>410</v>
      </c>
      <c r="E27" s="757"/>
      <c r="F27" s="145">
        <f>SUM(F6:F26)</f>
        <v>76</v>
      </c>
      <c r="G27" s="146">
        <f>SUM(H27:M27)</f>
        <v>76</v>
      </c>
      <c r="H27" s="146">
        <f aca="true" t="shared" si="1" ref="H27:M27">SUM(H6:H26)</f>
        <v>18</v>
      </c>
      <c r="I27" s="146">
        <f t="shared" si="1"/>
        <v>14</v>
      </c>
      <c r="J27" s="146">
        <f t="shared" si="1"/>
        <v>14</v>
      </c>
      <c r="K27" s="146">
        <f t="shared" si="1"/>
        <v>14</v>
      </c>
      <c r="L27" s="146">
        <f t="shared" si="1"/>
        <v>8</v>
      </c>
      <c r="M27" s="578">
        <f t="shared" si="1"/>
        <v>8</v>
      </c>
      <c r="N27" s="641"/>
      <c r="O27" s="344"/>
    </row>
    <row r="28" spans="1:15" ht="15.75" customHeight="1">
      <c r="A28" s="841"/>
      <c r="B28" s="845" t="s">
        <v>758</v>
      </c>
      <c r="C28" s="68"/>
      <c r="D28" s="755" t="s">
        <v>496</v>
      </c>
      <c r="E28" s="756"/>
      <c r="F28" s="814">
        <v>30</v>
      </c>
      <c r="G28" s="147">
        <f>H28+I28+J28+K28+L28+M28</f>
        <v>4</v>
      </c>
      <c r="H28" s="148">
        <v>2</v>
      </c>
      <c r="I28" s="148">
        <v>2</v>
      </c>
      <c r="J28" s="147"/>
      <c r="K28" s="147"/>
      <c r="L28" s="147"/>
      <c r="M28" s="574"/>
      <c r="N28" s="641"/>
      <c r="O28" s="344"/>
    </row>
    <row r="29" spans="1:15" ht="15.75" customHeight="1">
      <c r="A29" s="841"/>
      <c r="B29" s="846"/>
      <c r="C29" s="99"/>
      <c r="D29" s="701" t="s">
        <v>497</v>
      </c>
      <c r="E29" s="704"/>
      <c r="F29" s="815"/>
      <c r="G29" s="132">
        <f>H29+I29+J29+K29+L29+M29</f>
        <v>6</v>
      </c>
      <c r="H29" s="132"/>
      <c r="I29" s="132"/>
      <c r="J29" s="132">
        <v>3</v>
      </c>
      <c r="K29" s="132">
        <v>3</v>
      </c>
      <c r="L29" s="132"/>
      <c r="M29" s="567"/>
      <c r="N29" s="641"/>
      <c r="O29" s="344"/>
    </row>
    <row r="30" spans="1:15" ht="15.75" customHeight="1">
      <c r="A30" s="841"/>
      <c r="B30" s="846"/>
      <c r="C30" s="88">
        <f>F28</f>
        <v>30</v>
      </c>
      <c r="D30" s="701" t="s">
        <v>498</v>
      </c>
      <c r="E30" s="704"/>
      <c r="F30" s="815"/>
      <c r="G30" s="132">
        <f>H30+I30+J30+K30+L30+M30</f>
        <v>4</v>
      </c>
      <c r="H30" s="132">
        <v>2</v>
      </c>
      <c r="I30" s="132">
        <v>2</v>
      </c>
      <c r="J30" s="132"/>
      <c r="K30" s="132"/>
      <c r="L30" s="132"/>
      <c r="M30" s="567"/>
      <c r="N30" s="641"/>
      <c r="O30" s="344"/>
    </row>
    <row r="31" spans="1:15" ht="15.75" customHeight="1">
      <c r="A31" s="841"/>
      <c r="B31" s="846"/>
      <c r="C31" s="113">
        <f>F28/F77</f>
        <v>0.15625</v>
      </c>
      <c r="D31" s="701" t="s">
        <v>499</v>
      </c>
      <c r="E31" s="702"/>
      <c r="F31" s="815"/>
      <c r="G31" s="131">
        <f>H31+I31+J31+K31+L31+M31</f>
        <v>8</v>
      </c>
      <c r="H31" s="131">
        <v>4</v>
      </c>
      <c r="I31" s="131">
        <v>4</v>
      </c>
      <c r="J31" s="132"/>
      <c r="K31" s="132"/>
      <c r="L31" s="132"/>
      <c r="M31" s="567"/>
      <c r="N31" s="641"/>
      <c r="O31" s="344"/>
    </row>
    <row r="32" spans="1:15" ht="15.75" customHeight="1">
      <c r="A32" s="841"/>
      <c r="B32" s="846"/>
      <c r="C32" s="99"/>
      <c r="D32" s="720" t="s">
        <v>500</v>
      </c>
      <c r="E32" s="721"/>
      <c r="F32" s="815"/>
      <c r="G32" s="131">
        <f>H32+I32+J32+K32+L32+M32</f>
        <v>8</v>
      </c>
      <c r="H32" s="131"/>
      <c r="I32" s="131"/>
      <c r="J32" s="132">
        <v>4</v>
      </c>
      <c r="K32" s="132">
        <v>4</v>
      </c>
      <c r="L32" s="132"/>
      <c r="M32" s="567"/>
      <c r="N32" s="641"/>
      <c r="O32" s="344"/>
    </row>
    <row r="33" spans="1:15" ht="15.75" customHeight="1" thickBot="1">
      <c r="A33" s="842"/>
      <c r="B33" s="847"/>
      <c r="C33" s="104"/>
      <c r="D33" s="753" t="s">
        <v>419</v>
      </c>
      <c r="E33" s="757"/>
      <c r="F33" s="816"/>
      <c r="G33" s="149">
        <f>SUM(H33:M33)</f>
        <v>30</v>
      </c>
      <c r="H33" s="149">
        <f aca="true" t="shared" si="2" ref="H33:M33">SUM(H28:H32)</f>
        <v>8</v>
      </c>
      <c r="I33" s="149">
        <f t="shared" si="2"/>
        <v>8</v>
      </c>
      <c r="J33" s="149">
        <f t="shared" si="2"/>
        <v>7</v>
      </c>
      <c r="K33" s="149">
        <f t="shared" si="2"/>
        <v>7</v>
      </c>
      <c r="L33" s="149">
        <f t="shared" si="2"/>
        <v>0</v>
      </c>
      <c r="M33" s="579">
        <f t="shared" si="2"/>
        <v>0</v>
      </c>
      <c r="N33" s="641"/>
      <c r="O33" s="344"/>
    </row>
    <row r="34" spans="1:15" ht="15.75" customHeight="1">
      <c r="A34" s="841" t="s">
        <v>501</v>
      </c>
      <c r="B34" s="861" t="s">
        <v>421</v>
      </c>
      <c r="C34" s="68"/>
      <c r="D34" s="701" t="s">
        <v>422</v>
      </c>
      <c r="E34" s="702"/>
      <c r="F34" s="107">
        <v>2</v>
      </c>
      <c r="G34" s="102">
        <f>SUM(H34:M34)</f>
        <v>2</v>
      </c>
      <c r="H34" s="131"/>
      <c r="I34" s="131">
        <v>2</v>
      </c>
      <c r="J34" s="131"/>
      <c r="K34" s="131"/>
      <c r="L34" s="131"/>
      <c r="M34" s="572"/>
      <c r="N34" s="108" t="s">
        <v>423</v>
      </c>
      <c r="O34" s="151"/>
    </row>
    <row r="35" spans="1:15" ht="15.75" customHeight="1">
      <c r="A35" s="711"/>
      <c r="B35" s="765"/>
      <c r="C35" s="68"/>
      <c r="D35" s="701" t="s">
        <v>424</v>
      </c>
      <c r="E35" s="702"/>
      <c r="F35" s="751">
        <v>2</v>
      </c>
      <c r="G35" s="102">
        <f>SUM(H35:M35)</f>
        <v>1</v>
      </c>
      <c r="H35" s="131"/>
      <c r="I35" s="131"/>
      <c r="J35" s="131"/>
      <c r="K35" s="131"/>
      <c r="L35" s="131">
        <v>1</v>
      </c>
      <c r="M35" s="572"/>
      <c r="N35" s="855" t="s">
        <v>425</v>
      </c>
      <c r="O35" s="151"/>
    </row>
    <row r="36" spans="1:15" ht="15.75" customHeight="1">
      <c r="A36" s="711"/>
      <c r="B36" s="765"/>
      <c r="C36" s="68"/>
      <c r="D36" s="100" t="s">
        <v>426</v>
      </c>
      <c r="E36" s="71"/>
      <c r="F36" s="759"/>
      <c r="G36" s="102">
        <v>1</v>
      </c>
      <c r="H36" s="131"/>
      <c r="I36" s="131"/>
      <c r="J36" s="131"/>
      <c r="K36" s="131"/>
      <c r="L36" s="131"/>
      <c r="M36" s="572">
        <v>1</v>
      </c>
      <c r="N36" s="856"/>
      <c r="O36" s="151"/>
    </row>
    <row r="37" spans="1:15" ht="15.75" customHeight="1">
      <c r="A37" s="711"/>
      <c r="B37" s="765"/>
      <c r="C37" s="68"/>
      <c r="D37" s="100" t="s">
        <v>427</v>
      </c>
      <c r="E37" s="71"/>
      <c r="F37" s="751">
        <v>2</v>
      </c>
      <c r="G37" s="102">
        <v>1</v>
      </c>
      <c r="H37" s="131">
        <v>1</v>
      </c>
      <c r="I37" s="131"/>
      <c r="J37" s="131"/>
      <c r="K37" s="131"/>
      <c r="L37" s="131"/>
      <c r="M37" s="572"/>
      <c r="N37" s="855" t="s">
        <v>428</v>
      </c>
      <c r="O37" s="151"/>
    </row>
    <row r="38" spans="1:15" ht="15.75" customHeight="1">
      <c r="A38" s="711"/>
      <c r="B38" s="765"/>
      <c r="C38" s="68"/>
      <c r="D38" s="100" t="s">
        <v>429</v>
      </c>
      <c r="E38" s="71"/>
      <c r="F38" s="759"/>
      <c r="G38" s="102">
        <v>1</v>
      </c>
      <c r="H38" s="131"/>
      <c r="I38" s="131">
        <v>1</v>
      </c>
      <c r="J38" s="131"/>
      <c r="K38" s="131"/>
      <c r="L38" s="131"/>
      <c r="M38" s="572"/>
      <c r="N38" s="856"/>
      <c r="O38" s="151"/>
    </row>
    <row r="39" spans="1:15" ht="15.75" customHeight="1">
      <c r="A39" s="711"/>
      <c r="B39" s="765"/>
      <c r="C39" s="68"/>
      <c r="D39" s="100" t="s">
        <v>430</v>
      </c>
      <c r="E39" s="71"/>
      <c r="F39" s="751">
        <v>2</v>
      </c>
      <c r="G39" s="102">
        <v>1</v>
      </c>
      <c r="H39" s="131"/>
      <c r="I39" s="131"/>
      <c r="J39" s="131">
        <v>1</v>
      </c>
      <c r="K39" s="131"/>
      <c r="L39" s="131"/>
      <c r="M39" s="572"/>
      <c r="N39" s="855" t="s">
        <v>431</v>
      </c>
      <c r="O39" s="151"/>
    </row>
    <row r="40" spans="1:15" ht="15.75" customHeight="1">
      <c r="A40" s="711"/>
      <c r="B40" s="765"/>
      <c r="C40" s="68"/>
      <c r="D40" s="100" t="s">
        <v>432</v>
      </c>
      <c r="E40" s="71"/>
      <c r="F40" s="752"/>
      <c r="G40" s="102">
        <v>1</v>
      </c>
      <c r="H40" s="131"/>
      <c r="I40" s="131"/>
      <c r="J40" s="131"/>
      <c r="K40" s="131">
        <v>1</v>
      </c>
      <c r="L40" s="131"/>
      <c r="M40" s="572"/>
      <c r="N40" s="856"/>
      <c r="O40" s="151"/>
    </row>
    <row r="41" spans="1:15" ht="15.75" customHeight="1">
      <c r="A41" s="711"/>
      <c r="B41" s="765"/>
      <c r="C41" s="68"/>
      <c r="D41" s="100" t="s">
        <v>433</v>
      </c>
      <c r="E41" s="71"/>
      <c r="F41" s="751">
        <v>4</v>
      </c>
      <c r="G41" s="102">
        <v>2</v>
      </c>
      <c r="H41" s="131"/>
      <c r="I41" s="131"/>
      <c r="J41" s="131"/>
      <c r="K41" s="131"/>
      <c r="L41" s="131">
        <v>2</v>
      </c>
      <c r="M41" s="572"/>
      <c r="N41" s="855" t="s">
        <v>434</v>
      </c>
      <c r="O41" s="151"/>
    </row>
    <row r="42" spans="1:15" ht="15.75" customHeight="1">
      <c r="A42" s="711"/>
      <c r="B42" s="765"/>
      <c r="C42" s="68"/>
      <c r="D42" s="701" t="s">
        <v>435</v>
      </c>
      <c r="E42" s="703"/>
      <c r="F42" s="759"/>
      <c r="G42" s="102">
        <v>2</v>
      </c>
      <c r="H42" s="131"/>
      <c r="I42" s="131"/>
      <c r="J42" s="131"/>
      <c r="K42" s="131"/>
      <c r="L42" s="131"/>
      <c r="M42" s="572">
        <v>2</v>
      </c>
      <c r="N42" s="856"/>
      <c r="O42" s="151"/>
    </row>
    <row r="43" spans="1:15" ht="15.75" customHeight="1">
      <c r="A43" s="711"/>
      <c r="B43" s="765"/>
      <c r="C43" s="68"/>
      <c r="D43" s="100" t="s">
        <v>436</v>
      </c>
      <c r="E43" s="70"/>
      <c r="F43" s="700">
        <v>4</v>
      </c>
      <c r="G43" s="102">
        <v>2</v>
      </c>
      <c r="H43" s="131">
        <v>2</v>
      </c>
      <c r="I43" s="131"/>
      <c r="J43" s="131"/>
      <c r="K43" s="131"/>
      <c r="L43" s="131"/>
      <c r="M43" s="572"/>
      <c r="N43" s="855" t="s">
        <v>437</v>
      </c>
      <c r="O43" s="151"/>
    </row>
    <row r="44" spans="1:15" ht="15.75" customHeight="1">
      <c r="A44" s="711"/>
      <c r="B44" s="765"/>
      <c r="C44" s="68"/>
      <c r="D44" s="701" t="s">
        <v>438</v>
      </c>
      <c r="E44" s="702"/>
      <c r="F44" s="700"/>
      <c r="G44" s="102">
        <f>SUM(H44:M44)</f>
        <v>2</v>
      </c>
      <c r="H44" s="131"/>
      <c r="I44" s="131">
        <v>2</v>
      </c>
      <c r="J44" s="131"/>
      <c r="K44" s="131"/>
      <c r="L44" s="131"/>
      <c r="M44" s="572"/>
      <c r="N44" s="857"/>
      <c r="O44" s="151"/>
    </row>
    <row r="45" spans="1:15" ht="15.75" customHeight="1">
      <c r="A45" s="711"/>
      <c r="B45" s="765"/>
      <c r="C45" s="68"/>
      <c r="D45" s="100" t="s">
        <v>439</v>
      </c>
      <c r="E45" s="71"/>
      <c r="F45" s="700">
        <v>4</v>
      </c>
      <c r="G45" s="102">
        <v>2</v>
      </c>
      <c r="H45" s="131"/>
      <c r="I45" s="131"/>
      <c r="J45" s="131">
        <v>2</v>
      </c>
      <c r="K45" s="131"/>
      <c r="L45" s="131"/>
      <c r="M45" s="572"/>
      <c r="N45" s="855" t="s">
        <v>440</v>
      </c>
      <c r="O45" s="151"/>
    </row>
    <row r="46" spans="1:15" ht="15.75" customHeight="1">
      <c r="A46" s="711"/>
      <c r="B46" s="765"/>
      <c r="C46" s="68"/>
      <c r="D46" s="701" t="s">
        <v>441</v>
      </c>
      <c r="E46" s="702"/>
      <c r="F46" s="700"/>
      <c r="G46" s="102">
        <f>SUM(H46:M46)</f>
        <v>2</v>
      </c>
      <c r="H46" s="131"/>
      <c r="I46" s="131"/>
      <c r="J46" s="131"/>
      <c r="K46" s="131">
        <v>2</v>
      </c>
      <c r="L46" s="131"/>
      <c r="M46" s="572"/>
      <c r="N46" s="856"/>
      <c r="O46" s="151"/>
    </row>
    <row r="47" spans="1:15" ht="15.75" customHeight="1">
      <c r="A47" s="711"/>
      <c r="B47" s="765"/>
      <c r="C47" s="68"/>
      <c r="D47" s="701" t="s">
        <v>442</v>
      </c>
      <c r="E47" s="702"/>
      <c r="F47" s="700">
        <v>4</v>
      </c>
      <c r="G47" s="102">
        <f>SUM(H47:M47)</f>
        <v>2</v>
      </c>
      <c r="H47" s="131"/>
      <c r="I47" s="131"/>
      <c r="J47" s="131"/>
      <c r="K47" s="131"/>
      <c r="L47" s="131">
        <v>2</v>
      </c>
      <c r="M47" s="572"/>
      <c r="N47" s="860" t="s">
        <v>443</v>
      </c>
      <c r="O47" s="151"/>
    </row>
    <row r="48" spans="1:15" ht="15.75" customHeight="1">
      <c r="A48" s="711"/>
      <c r="B48" s="765"/>
      <c r="C48" s="68"/>
      <c r="D48" s="100" t="s">
        <v>444</v>
      </c>
      <c r="E48" s="71"/>
      <c r="F48" s="700"/>
      <c r="G48" s="102">
        <v>2</v>
      </c>
      <c r="H48" s="131"/>
      <c r="I48" s="131"/>
      <c r="J48" s="131"/>
      <c r="K48" s="131"/>
      <c r="L48" s="131"/>
      <c r="M48" s="572">
        <v>2</v>
      </c>
      <c r="N48" s="856"/>
      <c r="O48" s="151"/>
    </row>
    <row r="49" spans="1:15" ht="15.75" customHeight="1">
      <c r="A49" s="711"/>
      <c r="B49" s="765"/>
      <c r="C49" s="68"/>
      <c r="D49" s="701" t="s">
        <v>10</v>
      </c>
      <c r="E49" s="702"/>
      <c r="F49" s="65">
        <v>8</v>
      </c>
      <c r="G49" s="102">
        <f>SUM(H49:M49)</f>
        <v>8</v>
      </c>
      <c r="H49" s="131"/>
      <c r="I49" s="131"/>
      <c r="J49" s="131">
        <v>4</v>
      </c>
      <c r="K49" s="131">
        <v>4</v>
      </c>
      <c r="L49" s="131"/>
      <c r="M49" s="572"/>
      <c r="N49" s="109"/>
      <c r="O49" s="151"/>
    </row>
    <row r="50" spans="1:15" ht="15.75" customHeight="1">
      <c r="A50" s="711"/>
      <c r="B50" s="765"/>
      <c r="C50" s="68"/>
      <c r="D50" s="701" t="s">
        <v>445</v>
      </c>
      <c r="E50" s="703"/>
      <c r="F50" s="700">
        <v>8</v>
      </c>
      <c r="G50" s="102">
        <v>4</v>
      </c>
      <c r="H50" s="131"/>
      <c r="I50" s="131"/>
      <c r="J50" s="131"/>
      <c r="K50" s="131"/>
      <c r="L50" s="131">
        <v>4</v>
      </c>
      <c r="M50" s="572"/>
      <c r="N50" s="855" t="s">
        <v>446</v>
      </c>
      <c r="O50" s="151"/>
    </row>
    <row r="51" spans="1:15" ht="15.75" customHeight="1">
      <c r="A51" s="711"/>
      <c r="B51" s="765"/>
      <c r="C51" s="88">
        <f>F76</f>
        <v>86</v>
      </c>
      <c r="D51" s="701" t="s">
        <v>447</v>
      </c>
      <c r="E51" s="703"/>
      <c r="F51" s="700"/>
      <c r="G51" s="102">
        <v>4</v>
      </c>
      <c r="H51" s="131"/>
      <c r="I51" s="131"/>
      <c r="J51" s="131"/>
      <c r="K51" s="131"/>
      <c r="L51" s="131"/>
      <c r="M51" s="572">
        <v>4</v>
      </c>
      <c r="N51" s="856"/>
      <c r="O51" s="151"/>
    </row>
    <row r="52" spans="1:15" ht="15.75" customHeight="1" thickBot="1">
      <c r="A52" s="711"/>
      <c r="B52" s="765"/>
      <c r="C52" s="144"/>
      <c r="D52" s="701" t="s">
        <v>448</v>
      </c>
      <c r="E52" s="702"/>
      <c r="F52" s="65">
        <v>3</v>
      </c>
      <c r="G52" s="78">
        <v>3</v>
      </c>
      <c r="H52" s="156"/>
      <c r="I52" s="156">
        <v>3</v>
      </c>
      <c r="J52" s="132"/>
      <c r="K52" s="132"/>
      <c r="L52" s="132"/>
      <c r="M52" s="566"/>
      <c r="N52" s="72" t="s">
        <v>449</v>
      </c>
      <c r="O52" s="151"/>
    </row>
    <row r="53" spans="1:15" ht="15.75" customHeight="1">
      <c r="A53" s="711"/>
      <c r="B53" s="765"/>
      <c r="C53" s="68"/>
      <c r="D53" s="769" t="s">
        <v>450</v>
      </c>
      <c r="E53" s="770"/>
      <c r="F53" s="65">
        <v>1</v>
      </c>
      <c r="G53" s="81">
        <f>SUM(H53:M53)</f>
        <v>1</v>
      </c>
      <c r="H53" s="132">
        <v>1</v>
      </c>
      <c r="I53" s="132"/>
      <c r="J53" s="132"/>
      <c r="K53" s="132"/>
      <c r="L53" s="132"/>
      <c r="M53" s="566"/>
      <c r="N53" s="858"/>
      <c r="O53" s="150"/>
    </row>
    <row r="54" spans="1:15" ht="15.75" customHeight="1">
      <c r="A54" s="711"/>
      <c r="B54" s="765"/>
      <c r="C54" s="68"/>
      <c r="D54" s="769"/>
      <c r="E54" s="770"/>
      <c r="F54" s="81"/>
      <c r="G54" s="81"/>
      <c r="H54" s="132"/>
      <c r="I54" s="132"/>
      <c r="J54" s="156"/>
      <c r="K54" s="156"/>
      <c r="L54" s="156"/>
      <c r="M54" s="568"/>
      <c r="N54" s="858"/>
      <c r="O54" s="151"/>
    </row>
    <row r="55" spans="1:15" ht="15.75" customHeight="1" thickBot="1">
      <c r="A55" s="711"/>
      <c r="B55" s="776"/>
      <c r="C55" s="68"/>
      <c r="D55" s="772" t="s">
        <v>419</v>
      </c>
      <c r="E55" s="773"/>
      <c r="F55" s="8">
        <f>SUM(F34:F53)</f>
        <v>44</v>
      </c>
      <c r="G55" s="104">
        <f>SUM(H55:M55)</f>
        <v>44</v>
      </c>
      <c r="H55" s="366">
        <f>SUM(H34:H53)</f>
        <v>4</v>
      </c>
      <c r="I55" s="366">
        <f>SUM(I34:I53)</f>
        <v>8</v>
      </c>
      <c r="J55" s="134">
        <f>SUM(J34:J54)</f>
        <v>7</v>
      </c>
      <c r="K55" s="134">
        <f>SUM(K34:K54)</f>
        <v>7</v>
      </c>
      <c r="L55" s="134">
        <f>SUM(L34:L54)</f>
        <v>9</v>
      </c>
      <c r="M55" s="573">
        <f>SUM(M34:M54)</f>
        <v>9</v>
      </c>
      <c r="N55" s="859"/>
      <c r="O55" s="151"/>
    </row>
    <row r="56" spans="1:15" ht="15.75" customHeight="1">
      <c r="A56" s="711"/>
      <c r="B56" s="75" t="s">
        <v>451</v>
      </c>
      <c r="C56" s="68"/>
      <c r="D56" s="755" t="s">
        <v>862</v>
      </c>
      <c r="E56" s="862"/>
      <c r="F56" s="869">
        <v>42</v>
      </c>
      <c r="G56" s="131">
        <f aca="true" t="shared" si="3" ref="G56:G72">SUM(H56:M56)</f>
        <v>2</v>
      </c>
      <c r="H56" s="131"/>
      <c r="I56" s="131"/>
      <c r="J56" s="131"/>
      <c r="K56" s="131"/>
      <c r="L56" s="131">
        <v>2</v>
      </c>
      <c r="M56" s="572"/>
      <c r="N56" s="642"/>
      <c r="O56" s="150"/>
    </row>
    <row r="57" spans="1:15" ht="15.75" customHeight="1" hidden="1">
      <c r="A57" s="711"/>
      <c r="B57" s="1"/>
      <c r="C57" s="68"/>
      <c r="D57" s="701"/>
      <c r="E57" s="703"/>
      <c r="F57" s="815"/>
      <c r="G57" s="131">
        <f t="shared" si="3"/>
        <v>0</v>
      </c>
      <c r="H57" s="131"/>
      <c r="I57" s="131"/>
      <c r="J57" s="131"/>
      <c r="K57" s="131"/>
      <c r="L57" s="131"/>
      <c r="M57" s="572"/>
      <c r="N57" s="639"/>
      <c r="O57" s="151"/>
    </row>
    <row r="58" spans="1:15" ht="15.75" customHeight="1">
      <c r="A58" s="711"/>
      <c r="B58" s="764" t="s">
        <v>502</v>
      </c>
      <c r="C58" s="68"/>
      <c r="D58" s="701" t="s">
        <v>861</v>
      </c>
      <c r="E58" s="724"/>
      <c r="F58" s="815"/>
      <c r="G58" s="131">
        <f t="shared" si="3"/>
        <v>2</v>
      </c>
      <c r="H58" s="131"/>
      <c r="I58" s="131"/>
      <c r="J58" s="131"/>
      <c r="K58" s="131"/>
      <c r="L58" s="131"/>
      <c r="M58" s="572">
        <v>2</v>
      </c>
      <c r="N58" s="639"/>
      <c r="O58" s="151"/>
    </row>
    <row r="59" spans="1:15" ht="15.75" customHeight="1">
      <c r="A59" s="711"/>
      <c r="B59" s="764"/>
      <c r="C59" s="68"/>
      <c r="D59" s="866" t="s">
        <v>503</v>
      </c>
      <c r="E59" s="867"/>
      <c r="F59" s="815"/>
      <c r="G59" s="131">
        <f t="shared" si="3"/>
        <v>8</v>
      </c>
      <c r="H59" s="131"/>
      <c r="I59" s="131"/>
      <c r="J59" s="131">
        <v>4</v>
      </c>
      <c r="K59" s="131">
        <v>4</v>
      </c>
      <c r="L59" s="131"/>
      <c r="M59" s="572"/>
      <c r="N59" s="639"/>
      <c r="O59" s="361"/>
    </row>
    <row r="60" spans="1:15" ht="15.75" customHeight="1" hidden="1">
      <c r="A60" s="711"/>
      <c r="B60" s="764"/>
      <c r="C60" s="141"/>
      <c r="D60" s="868"/>
      <c r="E60" s="768"/>
      <c r="F60" s="815"/>
      <c r="G60" s="131">
        <f t="shared" si="3"/>
        <v>0</v>
      </c>
      <c r="H60" s="131"/>
      <c r="I60" s="131"/>
      <c r="J60" s="131"/>
      <c r="K60" s="131"/>
      <c r="L60" s="131"/>
      <c r="M60" s="572"/>
      <c r="N60" s="639"/>
      <c r="O60" s="361"/>
    </row>
    <row r="61" spans="1:15" ht="15.75" customHeight="1">
      <c r="A61" s="711"/>
      <c r="B61" s="764"/>
      <c r="C61" s="141"/>
      <c r="D61" s="701" t="s">
        <v>504</v>
      </c>
      <c r="E61" s="703"/>
      <c r="F61" s="815"/>
      <c r="G61" s="131">
        <f t="shared" si="3"/>
        <v>6</v>
      </c>
      <c r="H61" s="131"/>
      <c r="I61" s="131"/>
      <c r="J61" s="132"/>
      <c r="K61" s="132"/>
      <c r="L61" s="132">
        <v>3</v>
      </c>
      <c r="M61" s="566">
        <v>3</v>
      </c>
      <c r="N61" s="639"/>
      <c r="O61" s="361"/>
    </row>
    <row r="62" spans="1:15" ht="15.75" customHeight="1">
      <c r="A62" s="711"/>
      <c r="B62" s="764"/>
      <c r="C62" s="68"/>
      <c r="D62" s="701" t="s">
        <v>944</v>
      </c>
      <c r="E62" s="704"/>
      <c r="F62" s="815"/>
      <c r="G62" s="131">
        <f t="shared" si="3"/>
        <v>2</v>
      </c>
      <c r="H62" s="131">
        <v>2</v>
      </c>
      <c r="I62" s="131"/>
      <c r="J62" s="132"/>
      <c r="K62" s="132"/>
      <c r="L62" s="132"/>
      <c r="M62" s="566"/>
      <c r="N62" s="639" t="s">
        <v>14</v>
      </c>
      <c r="O62" s="361"/>
    </row>
    <row r="63" spans="1:15" ht="15.75" customHeight="1">
      <c r="A63" s="711"/>
      <c r="B63" s="764"/>
      <c r="C63" s="68"/>
      <c r="D63" s="701" t="s">
        <v>945</v>
      </c>
      <c r="E63" s="704"/>
      <c r="F63" s="815"/>
      <c r="G63" s="131">
        <f t="shared" si="3"/>
        <v>2</v>
      </c>
      <c r="H63" s="132"/>
      <c r="I63" s="132">
        <v>2</v>
      </c>
      <c r="J63" s="132"/>
      <c r="K63" s="132"/>
      <c r="L63" s="132"/>
      <c r="M63" s="566"/>
      <c r="N63" s="639" t="s">
        <v>15</v>
      </c>
      <c r="O63" s="361"/>
    </row>
    <row r="64" spans="1:15" ht="15.75" customHeight="1" hidden="1">
      <c r="A64" s="711"/>
      <c r="B64" s="764"/>
      <c r="C64" s="68"/>
      <c r="D64" s="828" t="s">
        <v>505</v>
      </c>
      <c r="E64" s="871"/>
      <c r="F64" s="815"/>
      <c r="G64" s="131">
        <f t="shared" si="3"/>
        <v>6</v>
      </c>
      <c r="H64" s="132"/>
      <c r="I64" s="132"/>
      <c r="J64" s="132"/>
      <c r="K64" s="132"/>
      <c r="L64" s="132">
        <v>3</v>
      </c>
      <c r="M64" s="566">
        <v>3</v>
      </c>
      <c r="N64" s="639"/>
      <c r="O64" s="361"/>
    </row>
    <row r="65" spans="1:15" ht="15.75" customHeight="1" hidden="1">
      <c r="A65" s="711"/>
      <c r="B65" s="764"/>
      <c r="C65" s="68"/>
      <c r="D65" s="828"/>
      <c r="E65" s="832"/>
      <c r="F65" s="815"/>
      <c r="G65" s="131">
        <f t="shared" si="3"/>
        <v>0</v>
      </c>
      <c r="H65" s="132"/>
      <c r="I65" s="132"/>
      <c r="J65" s="132"/>
      <c r="K65" s="132"/>
      <c r="L65" s="132"/>
      <c r="M65" s="566"/>
      <c r="N65" s="639"/>
      <c r="O65" s="361"/>
    </row>
    <row r="66" spans="1:15" ht="15.75" customHeight="1" hidden="1">
      <c r="A66" s="711"/>
      <c r="B66" s="764"/>
      <c r="C66" s="68"/>
      <c r="D66" s="817" t="s">
        <v>517</v>
      </c>
      <c r="E66" s="870"/>
      <c r="F66" s="815"/>
      <c r="G66" s="131">
        <f t="shared" si="3"/>
        <v>0</v>
      </c>
      <c r="H66" s="132"/>
      <c r="I66" s="132"/>
      <c r="J66" s="132"/>
      <c r="K66" s="132"/>
      <c r="L66" s="132"/>
      <c r="M66" s="566"/>
      <c r="N66" s="639"/>
      <c r="O66" s="361"/>
    </row>
    <row r="67" spans="1:15" ht="15.75" customHeight="1" hidden="1">
      <c r="A67" s="711"/>
      <c r="B67" s="764"/>
      <c r="C67" s="68"/>
      <c r="D67" s="828" t="s">
        <v>518</v>
      </c>
      <c r="E67" s="871"/>
      <c r="F67" s="815"/>
      <c r="G67" s="131">
        <f t="shared" si="3"/>
        <v>0</v>
      </c>
      <c r="H67" s="132"/>
      <c r="I67" s="132"/>
      <c r="J67" s="132"/>
      <c r="K67" s="132"/>
      <c r="L67" s="132"/>
      <c r="M67" s="566"/>
      <c r="N67" s="639"/>
      <c r="O67" s="361"/>
    </row>
    <row r="68" spans="1:15" ht="15.75" customHeight="1">
      <c r="A68" s="711"/>
      <c r="B68" s="764"/>
      <c r="C68" s="68"/>
      <c r="D68" s="701" t="s">
        <v>946</v>
      </c>
      <c r="E68" s="704"/>
      <c r="F68" s="815"/>
      <c r="G68" s="131">
        <f t="shared" si="3"/>
        <v>3</v>
      </c>
      <c r="H68" s="132"/>
      <c r="I68" s="132"/>
      <c r="J68" s="132"/>
      <c r="K68" s="132"/>
      <c r="L68" s="132">
        <v>3</v>
      </c>
      <c r="M68" s="566"/>
      <c r="N68" s="639" t="s">
        <v>16</v>
      </c>
      <c r="O68" s="361"/>
    </row>
    <row r="69" spans="1:15" ht="15.75" customHeight="1">
      <c r="A69" s="711"/>
      <c r="B69" s="764"/>
      <c r="C69" s="68"/>
      <c r="D69" s="701" t="s">
        <v>947</v>
      </c>
      <c r="E69" s="704"/>
      <c r="F69" s="815"/>
      <c r="G69" s="131">
        <f t="shared" si="3"/>
        <v>3</v>
      </c>
      <c r="H69" s="132"/>
      <c r="I69" s="132"/>
      <c r="J69" s="132"/>
      <c r="K69" s="132"/>
      <c r="L69" s="132"/>
      <c r="M69" s="566">
        <v>3</v>
      </c>
      <c r="N69" s="639" t="s">
        <v>17</v>
      </c>
      <c r="O69" s="361"/>
    </row>
    <row r="70" spans="1:15" ht="15.75" customHeight="1">
      <c r="A70" s="711"/>
      <c r="B70" s="764"/>
      <c r="C70" s="68"/>
      <c r="D70" s="828" t="s">
        <v>519</v>
      </c>
      <c r="E70" s="832"/>
      <c r="F70" s="815"/>
      <c r="G70" s="131">
        <f t="shared" si="3"/>
        <v>4</v>
      </c>
      <c r="H70" s="132"/>
      <c r="I70" s="132"/>
      <c r="J70" s="132"/>
      <c r="K70" s="132"/>
      <c r="L70" s="132">
        <v>2</v>
      </c>
      <c r="M70" s="566">
        <v>2</v>
      </c>
      <c r="N70" s="639" t="s">
        <v>18</v>
      </c>
      <c r="O70" s="361"/>
    </row>
    <row r="71" spans="1:15" ht="15.75" customHeight="1">
      <c r="A71" s="711"/>
      <c r="B71" s="764"/>
      <c r="C71" s="68"/>
      <c r="D71" s="828" t="s">
        <v>948</v>
      </c>
      <c r="E71" s="832"/>
      <c r="F71" s="815"/>
      <c r="G71" s="131">
        <f t="shared" si="3"/>
        <v>4</v>
      </c>
      <c r="H71" s="132"/>
      <c r="I71" s="132"/>
      <c r="J71" s="132"/>
      <c r="K71" s="132"/>
      <c r="L71" s="132">
        <v>2</v>
      </c>
      <c r="M71" s="566">
        <v>2</v>
      </c>
      <c r="N71" s="639" t="s">
        <v>19</v>
      </c>
      <c r="O71" s="361"/>
    </row>
    <row r="72" spans="1:15" ht="15.75" customHeight="1">
      <c r="A72" s="711"/>
      <c r="B72" s="764"/>
      <c r="C72" s="68"/>
      <c r="D72" s="828" t="s">
        <v>514</v>
      </c>
      <c r="E72" s="832"/>
      <c r="F72" s="815"/>
      <c r="G72" s="131">
        <f t="shared" si="3"/>
        <v>6</v>
      </c>
      <c r="H72" s="132"/>
      <c r="I72" s="132"/>
      <c r="J72" s="132"/>
      <c r="K72" s="132"/>
      <c r="L72" s="132">
        <v>3</v>
      </c>
      <c r="M72" s="566">
        <v>3</v>
      </c>
      <c r="N72" s="639"/>
      <c r="O72" s="361"/>
    </row>
    <row r="73" spans="1:15" ht="15.75" customHeight="1">
      <c r="A73" s="711"/>
      <c r="B73" s="764"/>
      <c r="C73" s="68"/>
      <c r="D73" s="701"/>
      <c r="E73" s="702"/>
      <c r="F73" s="815"/>
      <c r="G73" s="131"/>
      <c r="H73" s="132"/>
      <c r="I73" s="132"/>
      <c r="J73" s="132"/>
      <c r="K73" s="132"/>
      <c r="L73" s="132"/>
      <c r="M73" s="566"/>
      <c r="N73" s="639"/>
      <c r="O73" s="361"/>
    </row>
    <row r="74" spans="1:15" ht="15.75" customHeight="1" hidden="1">
      <c r="A74" s="711"/>
      <c r="B74" s="764"/>
      <c r="C74" s="68"/>
      <c r="D74" s="701" t="s">
        <v>520</v>
      </c>
      <c r="E74" s="704"/>
      <c r="F74" s="815"/>
      <c r="G74" s="131"/>
      <c r="H74" s="131"/>
      <c r="I74" s="131"/>
      <c r="J74" s="131"/>
      <c r="K74" s="131"/>
      <c r="L74" s="131"/>
      <c r="M74" s="572"/>
      <c r="N74" s="639"/>
      <c r="O74" s="361"/>
    </row>
    <row r="75" spans="1:15" ht="15.75" customHeight="1" hidden="1">
      <c r="A75" s="711"/>
      <c r="B75" s="764"/>
      <c r="C75" s="68"/>
      <c r="D75" s="864"/>
      <c r="E75" s="865"/>
      <c r="F75" s="826"/>
      <c r="G75" s="131">
        <f>H74+I74+J74+K74+L74+M74</f>
        <v>0</v>
      </c>
      <c r="H75" s="131"/>
      <c r="I75" s="131"/>
      <c r="J75" s="131"/>
      <c r="K75" s="131"/>
      <c r="L75" s="131"/>
      <c r="M75" s="572"/>
      <c r="N75" s="639"/>
      <c r="O75" s="361"/>
    </row>
    <row r="76" spans="1:15" ht="15.75" customHeight="1">
      <c r="A76" s="763"/>
      <c r="B76" s="863"/>
      <c r="C76" s="68"/>
      <c r="D76" s="787" t="s">
        <v>621</v>
      </c>
      <c r="E76" s="788"/>
      <c r="F76" s="145">
        <f>F55+F56</f>
        <v>86</v>
      </c>
      <c r="G76" s="131">
        <f>SUM(H76:M76)</f>
        <v>42</v>
      </c>
      <c r="H76" s="152">
        <f>SUM(H56:H73)</f>
        <v>2</v>
      </c>
      <c r="I76" s="152">
        <f>SUM(I56:I73)</f>
        <v>2</v>
      </c>
      <c r="J76" s="152">
        <f>SUM(J56:J73)</f>
        <v>4</v>
      </c>
      <c r="K76" s="152">
        <f>SUM(K56:K73)</f>
        <v>4</v>
      </c>
      <c r="L76" s="152">
        <v>15</v>
      </c>
      <c r="M76" s="580">
        <v>15</v>
      </c>
      <c r="N76" s="639"/>
      <c r="O76" s="361"/>
    </row>
    <row r="77" spans="1:15" ht="21" customHeight="1" thickBot="1">
      <c r="A77" s="706" t="s">
        <v>759</v>
      </c>
      <c r="B77" s="835"/>
      <c r="C77" s="835"/>
      <c r="D77" s="835"/>
      <c r="E77" s="768"/>
      <c r="F77" s="153">
        <v>192</v>
      </c>
      <c r="G77" s="152">
        <f>SUM(H77:M77)</f>
        <v>192</v>
      </c>
      <c r="H77" s="152">
        <f aca="true" t="shared" si="4" ref="H77:M77">H27+H33+H55+H76</f>
        <v>32</v>
      </c>
      <c r="I77" s="152">
        <f t="shared" si="4"/>
        <v>32</v>
      </c>
      <c r="J77" s="152">
        <f t="shared" si="4"/>
        <v>32</v>
      </c>
      <c r="K77" s="152">
        <f t="shared" si="4"/>
        <v>32</v>
      </c>
      <c r="L77" s="152">
        <f t="shared" si="4"/>
        <v>32</v>
      </c>
      <c r="M77" s="580">
        <f t="shared" si="4"/>
        <v>32</v>
      </c>
      <c r="N77" s="362" t="s">
        <v>462</v>
      </c>
      <c r="O77" s="154"/>
    </row>
    <row r="78" spans="1:15" ht="15.75" customHeight="1">
      <c r="A78" s="876" t="s">
        <v>622</v>
      </c>
      <c r="B78" s="852" t="s">
        <v>464</v>
      </c>
      <c r="C78" s="785">
        <v>18</v>
      </c>
      <c r="D78" s="799" t="s">
        <v>465</v>
      </c>
      <c r="E78" s="796"/>
      <c r="F78" s="874">
        <v>18</v>
      </c>
      <c r="G78" s="152">
        <v>6</v>
      </c>
      <c r="H78" s="155">
        <v>1</v>
      </c>
      <c r="I78" s="131">
        <v>1</v>
      </c>
      <c r="J78" s="131">
        <v>1</v>
      </c>
      <c r="K78" s="131">
        <v>1</v>
      </c>
      <c r="L78" s="131">
        <v>1</v>
      </c>
      <c r="M78" s="572">
        <v>1</v>
      </c>
      <c r="N78" s="342" t="s">
        <v>466</v>
      </c>
      <c r="O78" s="151"/>
    </row>
    <row r="79" spans="1:15" ht="15.75" customHeight="1">
      <c r="A79" s="877"/>
      <c r="B79" s="878"/>
      <c r="C79" s="752"/>
      <c r="D79" s="795" t="s">
        <v>467</v>
      </c>
      <c r="E79" s="796"/>
      <c r="F79" s="875"/>
      <c r="G79" s="131">
        <v>12</v>
      </c>
      <c r="H79" s="138">
        <v>2</v>
      </c>
      <c r="I79" s="132">
        <v>2</v>
      </c>
      <c r="J79" s="132">
        <v>2</v>
      </c>
      <c r="K79" s="132">
        <v>2</v>
      </c>
      <c r="L79" s="132">
        <v>2</v>
      </c>
      <c r="M79" s="566">
        <v>2</v>
      </c>
      <c r="N79" s="342"/>
      <c r="O79" s="151"/>
    </row>
    <row r="80" spans="1:15" ht="15.75" customHeight="1" thickBot="1">
      <c r="A80" s="712"/>
      <c r="B80" s="879"/>
      <c r="C80" s="880"/>
      <c r="D80" s="797" t="s">
        <v>468</v>
      </c>
      <c r="E80" s="798"/>
      <c r="F80" s="875"/>
      <c r="G80" s="156">
        <v>18</v>
      </c>
      <c r="H80" s="156">
        <f aca="true" t="shared" si="5" ref="H80:M80">SUM(H78:H79)</f>
        <v>3</v>
      </c>
      <c r="I80" s="156">
        <f t="shared" si="5"/>
        <v>3</v>
      </c>
      <c r="J80" s="156">
        <f t="shared" si="5"/>
        <v>3</v>
      </c>
      <c r="K80" s="156">
        <f t="shared" si="5"/>
        <v>3</v>
      </c>
      <c r="L80" s="156">
        <f t="shared" si="5"/>
        <v>3</v>
      </c>
      <c r="M80" s="568">
        <f t="shared" si="5"/>
        <v>3</v>
      </c>
      <c r="N80" s="342"/>
      <c r="O80" s="151"/>
    </row>
    <row r="81" spans="1:15" ht="15.75" customHeight="1" thickBot="1">
      <c r="A81" s="777" t="s">
        <v>623</v>
      </c>
      <c r="B81" s="872"/>
      <c r="C81" s="872"/>
      <c r="D81" s="872"/>
      <c r="E81" s="873"/>
      <c r="F81" s="157">
        <v>210</v>
      </c>
      <c r="G81" s="158">
        <v>210</v>
      </c>
      <c r="H81" s="159">
        <f aca="true" t="shared" si="6" ref="H81:M81">H77+H80</f>
        <v>35</v>
      </c>
      <c r="I81" s="159">
        <f t="shared" si="6"/>
        <v>35</v>
      </c>
      <c r="J81" s="385">
        <f t="shared" si="6"/>
        <v>35</v>
      </c>
      <c r="K81" s="385">
        <f t="shared" si="6"/>
        <v>35</v>
      </c>
      <c r="L81" s="385">
        <f t="shared" si="6"/>
        <v>35</v>
      </c>
      <c r="M81" s="581">
        <f t="shared" si="6"/>
        <v>35</v>
      </c>
      <c r="N81" s="123"/>
      <c r="O81" s="345"/>
    </row>
    <row r="82" ht="19.5" customHeight="1" hidden="1" thickBot="1">
      <c r="G82" s="122">
        <f>G27+G33+G55+G77+G81</f>
        <v>552</v>
      </c>
    </row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</sheetData>
  <sheetProtection/>
  <mergeCells count="97">
    <mergeCell ref="A77:E77"/>
    <mergeCell ref="A34:A76"/>
    <mergeCell ref="A81:E81"/>
    <mergeCell ref="F78:F80"/>
    <mergeCell ref="D79:E79"/>
    <mergeCell ref="D80:E80"/>
    <mergeCell ref="A78:A80"/>
    <mergeCell ref="B78:B80"/>
    <mergeCell ref="C78:C80"/>
    <mergeCell ref="D78:E78"/>
    <mergeCell ref="F56:F75"/>
    <mergeCell ref="D57:E57"/>
    <mergeCell ref="D71:E71"/>
    <mergeCell ref="D72:E72"/>
    <mergeCell ref="D73:E73"/>
    <mergeCell ref="D66:E66"/>
    <mergeCell ref="D63:E63"/>
    <mergeCell ref="D64:E64"/>
    <mergeCell ref="D62:E62"/>
    <mergeCell ref="D67:E67"/>
    <mergeCell ref="B34:B55"/>
    <mergeCell ref="D70:E70"/>
    <mergeCell ref="D56:E56"/>
    <mergeCell ref="B58:B76"/>
    <mergeCell ref="D76:E76"/>
    <mergeCell ref="D75:E75"/>
    <mergeCell ref="D58:E58"/>
    <mergeCell ref="D59:E59"/>
    <mergeCell ref="D60:E60"/>
    <mergeCell ref="D61:E61"/>
    <mergeCell ref="D74:E74"/>
    <mergeCell ref="D65:E65"/>
    <mergeCell ref="D68:E68"/>
    <mergeCell ref="D69:E69"/>
    <mergeCell ref="F50:F51"/>
    <mergeCell ref="N50:N51"/>
    <mergeCell ref="D51:E51"/>
    <mergeCell ref="D52:E52"/>
    <mergeCell ref="D54:E54"/>
    <mergeCell ref="D55:E55"/>
    <mergeCell ref="D53:E53"/>
    <mergeCell ref="N53:N55"/>
    <mergeCell ref="F45:F46"/>
    <mergeCell ref="N45:N46"/>
    <mergeCell ref="D46:E46"/>
    <mergeCell ref="D47:E47"/>
    <mergeCell ref="F47:F48"/>
    <mergeCell ref="N47:N48"/>
    <mergeCell ref="D49:E49"/>
    <mergeCell ref="D50:E50"/>
    <mergeCell ref="F41:F42"/>
    <mergeCell ref="N41:N42"/>
    <mergeCell ref="F43:F44"/>
    <mergeCell ref="N43:N44"/>
    <mergeCell ref="N35:N36"/>
    <mergeCell ref="F37:F38"/>
    <mergeCell ref="N37:N38"/>
    <mergeCell ref="F39:F40"/>
    <mergeCell ref="N39:N40"/>
    <mergeCell ref="F15:F17"/>
    <mergeCell ref="D18:D23"/>
    <mergeCell ref="F18:F23"/>
    <mergeCell ref="D24:D25"/>
    <mergeCell ref="N6:N8"/>
    <mergeCell ref="D9:D11"/>
    <mergeCell ref="F9:F11"/>
    <mergeCell ref="D12:D14"/>
    <mergeCell ref="F12:F14"/>
    <mergeCell ref="A5:B5"/>
    <mergeCell ref="D5:E5"/>
    <mergeCell ref="A6:A33"/>
    <mergeCell ref="B6:B27"/>
    <mergeCell ref="D15:D17"/>
    <mergeCell ref="B28:B33"/>
    <mergeCell ref="D26:E26"/>
    <mergeCell ref="A1:N1"/>
    <mergeCell ref="A3:C4"/>
    <mergeCell ref="D3:G4"/>
    <mergeCell ref="H3:M3"/>
    <mergeCell ref="N3:N4"/>
    <mergeCell ref="H4:I4"/>
    <mergeCell ref="J4:K4"/>
    <mergeCell ref="L4:M4"/>
    <mergeCell ref="A2:N2"/>
    <mergeCell ref="D42:E42"/>
    <mergeCell ref="D44:E44"/>
    <mergeCell ref="D31:E31"/>
    <mergeCell ref="D32:E32"/>
    <mergeCell ref="D34:E34"/>
    <mergeCell ref="D35:E35"/>
    <mergeCell ref="D33:E33"/>
    <mergeCell ref="F28:F33"/>
    <mergeCell ref="F35:F36"/>
    <mergeCell ref="D27:E27"/>
    <mergeCell ref="D28:E28"/>
    <mergeCell ref="D29:E29"/>
    <mergeCell ref="D30:E30"/>
  </mergeCells>
  <printOptions horizontalCentered="1" verticalCentered="1"/>
  <pageMargins left="0.1968503937007874" right="0.15748031496062992" top="0.3937007874015748" bottom="0.3937007874015748" header="0.5118110236220472" footer="0.5118110236220472"/>
  <pageSetup fitToHeight="1" fitToWidth="1" horizontalDpi="300" verticalDpi="3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81"/>
  <sheetViews>
    <sheetView view="pageLayout" zoomScale="70" zoomScaleNormal="70" zoomScalePageLayoutView="70" workbookViewId="0" topLeftCell="A7">
      <selection activeCell="F78" sqref="F78:F80"/>
    </sheetView>
  </sheetViews>
  <sheetFormatPr defaultColWidth="9.00390625" defaultRowHeight="16.5"/>
  <cols>
    <col min="1" max="2" width="8.125" style="124" customWidth="1"/>
    <col min="3" max="3" width="8.25390625" style="124" customWidth="1"/>
    <col min="4" max="4" width="8.625" style="124" customWidth="1"/>
    <col min="5" max="5" width="19.375" style="125" customWidth="1"/>
    <col min="6" max="6" width="4.875" style="124" customWidth="1"/>
    <col min="7" max="13" width="4.625" style="124" customWidth="1"/>
    <col min="14" max="14" width="30.75390625" style="124" customWidth="1"/>
    <col min="15" max="15" width="2.50390625" style="74" customWidth="1"/>
    <col min="16" max="16384" width="9.00390625" style="74" customWidth="1"/>
  </cols>
  <sheetData>
    <row r="1" spans="1:14" ht="41.25" customHeight="1">
      <c r="A1" s="802" t="s">
        <v>716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41.25" customHeight="1" thickBot="1">
      <c r="A2" s="803" t="s">
        <v>760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15.75" customHeight="1">
      <c r="A3" s="730" t="s">
        <v>368</v>
      </c>
      <c r="B3" s="731"/>
      <c r="C3" s="732"/>
      <c r="D3" s="736" t="s">
        <v>369</v>
      </c>
      <c r="E3" s="737"/>
      <c r="F3" s="737"/>
      <c r="G3" s="738"/>
      <c r="H3" s="742" t="s">
        <v>370</v>
      </c>
      <c r="I3" s="743"/>
      <c r="J3" s="743"/>
      <c r="K3" s="743"/>
      <c r="L3" s="743"/>
      <c r="M3" s="743"/>
      <c r="N3" s="744" t="s">
        <v>371</v>
      </c>
    </row>
    <row r="4" spans="1:14" ht="15.75" customHeight="1">
      <c r="A4" s="733"/>
      <c r="B4" s="734"/>
      <c r="C4" s="735"/>
      <c r="D4" s="739"/>
      <c r="E4" s="740"/>
      <c r="F4" s="740"/>
      <c r="G4" s="741"/>
      <c r="H4" s="804" t="s">
        <v>372</v>
      </c>
      <c r="I4" s="805"/>
      <c r="J4" s="746" t="s">
        <v>373</v>
      </c>
      <c r="K4" s="747"/>
      <c r="L4" s="746" t="s">
        <v>374</v>
      </c>
      <c r="M4" s="748"/>
      <c r="N4" s="745"/>
    </row>
    <row r="5" spans="1:14" ht="15.75" customHeight="1">
      <c r="A5" s="706" t="s">
        <v>375</v>
      </c>
      <c r="B5" s="707"/>
      <c r="C5" s="75" t="s">
        <v>376</v>
      </c>
      <c r="D5" s="708" t="s">
        <v>377</v>
      </c>
      <c r="E5" s="709"/>
      <c r="F5" s="67"/>
      <c r="G5" s="76" t="s">
        <v>378</v>
      </c>
      <c r="H5" s="76" t="s">
        <v>379</v>
      </c>
      <c r="I5" s="76" t="s">
        <v>380</v>
      </c>
      <c r="J5" s="364" t="s">
        <v>379</v>
      </c>
      <c r="K5" s="364" t="s">
        <v>380</v>
      </c>
      <c r="L5" s="364" t="s">
        <v>379</v>
      </c>
      <c r="M5" s="565" t="s">
        <v>380</v>
      </c>
      <c r="N5" s="630"/>
    </row>
    <row r="6" spans="1:14" ht="15.75" customHeight="1">
      <c r="A6" s="904" t="s">
        <v>761</v>
      </c>
      <c r="B6" s="907" t="s">
        <v>762</v>
      </c>
      <c r="C6" s="78"/>
      <c r="D6" s="229" t="s">
        <v>383</v>
      </c>
      <c r="E6" s="80" t="s">
        <v>361</v>
      </c>
      <c r="F6" s="75">
        <f>G6</f>
        <v>16</v>
      </c>
      <c r="G6" s="81">
        <f aca="true" t="shared" si="0" ref="G6:G23">H6+I6+J6+K6+L6+M6</f>
        <v>16</v>
      </c>
      <c r="H6" s="132">
        <v>3</v>
      </c>
      <c r="I6" s="132">
        <v>3</v>
      </c>
      <c r="J6" s="132">
        <v>3</v>
      </c>
      <c r="K6" s="132">
        <v>3</v>
      </c>
      <c r="L6" s="132">
        <v>2</v>
      </c>
      <c r="M6" s="566">
        <v>2</v>
      </c>
      <c r="N6" s="705"/>
    </row>
    <row r="7" spans="1:14" ht="15.75" customHeight="1">
      <c r="A7" s="905"/>
      <c r="B7" s="908"/>
      <c r="C7" s="68"/>
      <c r="D7" s="229" t="s">
        <v>385</v>
      </c>
      <c r="E7" s="83" t="s">
        <v>666</v>
      </c>
      <c r="F7" s="84">
        <f>G7</f>
        <v>12</v>
      </c>
      <c r="G7" s="81">
        <f t="shared" si="0"/>
        <v>12</v>
      </c>
      <c r="H7" s="132">
        <v>2</v>
      </c>
      <c r="I7" s="132">
        <v>2</v>
      </c>
      <c r="J7" s="132">
        <v>2</v>
      </c>
      <c r="K7" s="132">
        <v>2</v>
      </c>
      <c r="L7" s="132">
        <v>2</v>
      </c>
      <c r="M7" s="566">
        <v>2</v>
      </c>
      <c r="N7" s="705"/>
    </row>
    <row r="8" spans="1:14" ht="15.75" customHeight="1">
      <c r="A8" s="905"/>
      <c r="B8" s="908"/>
      <c r="C8" s="68"/>
      <c r="D8" s="229" t="s">
        <v>387</v>
      </c>
      <c r="E8" s="83" t="s">
        <v>9</v>
      </c>
      <c r="F8" s="84">
        <f>G8</f>
        <v>8</v>
      </c>
      <c r="G8" s="81">
        <f t="shared" si="0"/>
        <v>8</v>
      </c>
      <c r="H8" s="132">
        <v>4</v>
      </c>
      <c r="I8" s="132">
        <v>4</v>
      </c>
      <c r="J8" s="132"/>
      <c r="K8" s="132"/>
      <c r="L8" s="132"/>
      <c r="M8" s="566"/>
      <c r="N8" s="705"/>
    </row>
    <row r="9" spans="1:14" ht="15.75" customHeight="1">
      <c r="A9" s="905"/>
      <c r="B9" s="908"/>
      <c r="C9" s="68"/>
      <c r="D9" s="716" t="s">
        <v>23</v>
      </c>
      <c r="E9" s="85" t="s">
        <v>388</v>
      </c>
      <c r="F9" s="713">
        <v>6</v>
      </c>
      <c r="G9" s="86">
        <f t="shared" si="0"/>
        <v>2</v>
      </c>
      <c r="H9" s="132">
        <v>2</v>
      </c>
      <c r="I9" s="132"/>
      <c r="J9" s="132"/>
      <c r="K9" s="132"/>
      <c r="L9" s="132"/>
      <c r="M9" s="567"/>
      <c r="N9" s="629" t="s">
        <v>898</v>
      </c>
    </row>
    <row r="10" spans="1:14" ht="15.75" customHeight="1">
      <c r="A10" s="905"/>
      <c r="B10" s="908"/>
      <c r="C10" s="68"/>
      <c r="D10" s="717"/>
      <c r="E10" s="87" t="s">
        <v>389</v>
      </c>
      <c r="F10" s="714"/>
      <c r="G10" s="86">
        <f t="shared" si="0"/>
        <v>2</v>
      </c>
      <c r="H10" s="132"/>
      <c r="I10" s="132"/>
      <c r="J10" s="132">
        <v>1</v>
      </c>
      <c r="K10" s="132">
        <v>1</v>
      </c>
      <c r="L10" s="132"/>
      <c r="M10" s="567"/>
      <c r="N10" s="629" t="s">
        <v>899</v>
      </c>
    </row>
    <row r="11" spans="1:14" ht="15.75" customHeight="1">
      <c r="A11" s="905"/>
      <c r="B11" s="908"/>
      <c r="C11" s="88"/>
      <c r="D11" s="717"/>
      <c r="E11" s="87" t="s">
        <v>648</v>
      </c>
      <c r="F11" s="715"/>
      <c r="G11" s="89">
        <f t="shared" si="0"/>
        <v>2</v>
      </c>
      <c r="H11" s="132"/>
      <c r="I11" s="132"/>
      <c r="J11" s="132">
        <v>1</v>
      </c>
      <c r="K11" s="132">
        <v>1</v>
      </c>
      <c r="L11" s="132"/>
      <c r="M11" s="567"/>
      <c r="N11" s="629" t="s">
        <v>938</v>
      </c>
    </row>
    <row r="12" spans="1:14" ht="15.75" customHeight="1">
      <c r="A12" s="905"/>
      <c r="B12" s="908"/>
      <c r="C12" s="88">
        <f>F24</f>
        <v>76</v>
      </c>
      <c r="D12" s="713" t="s">
        <v>393</v>
      </c>
      <c r="E12" s="83" t="s">
        <v>507</v>
      </c>
      <c r="F12" s="713">
        <f>SUM(G12:G14)</f>
        <v>6</v>
      </c>
      <c r="G12" s="86">
        <f t="shared" si="0"/>
        <v>2</v>
      </c>
      <c r="H12" s="132"/>
      <c r="I12" s="132"/>
      <c r="J12" s="132">
        <v>1</v>
      </c>
      <c r="K12" s="132">
        <v>1</v>
      </c>
      <c r="L12" s="132"/>
      <c r="M12" s="566"/>
      <c r="N12" s="629" t="s">
        <v>939</v>
      </c>
    </row>
    <row r="13" spans="1:14" ht="15.75" customHeight="1">
      <c r="A13" s="905"/>
      <c r="B13" s="908"/>
      <c r="C13" s="91">
        <f>F24/F77</f>
        <v>0.3958333333333333</v>
      </c>
      <c r="D13" s="718"/>
      <c r="E13" s="83" t="s">
        <v>506</v>
      </c>
      <c r="F13" s="714"/>
      <c r="G13" s="86">
        <f t="shared" si="0"/>
        <v>2</v>
      </c>
      <c r="H13" s="132"/>
      <c r="I13" s="132"/>
      <c r="J13" s="132">
        <v>1</v>
      </c>
      <c r="K13" s="132">
        <v>1</v>
      </c>
      <c r="L13" s="132"/>
      <c r="M13" s="566"/>
      <c r="N13" s="629"/>
    </row>
    <row r="14" spans="1:14" ht="15.75" customHeight="1">
      <c r="A14" s="905"/>
      <c r="B14" s="908"/>
      <c r="C14" s="68"/>
      <c r="D14" s="718"/>
      <c r="E14" s="83" t="s">
        <v>395</v>
      </c>
      <c r="F14" s="715"/>
      <c r="G14" s="81">
        <f t="shared" si="0"/>
        <v>2</v>
      </c>
      <c r="H14" s="132"/>
      <c r="I14" s="132"/>
      <c r="J14" s="132"/>
      <c r="K14" s="132"/>
      <c r="L14" s="132">
        <v>1</v>
      </c>
      <c r="M14" s="566">
        <v>1</v>
      </c>
      <c r="N14" s="629" t="s">
        <v>940</v>
      </c>
    </row>
    <row r="15" spans="1:14" ht="15.75" customHeight="1">
      <c r="A15" s="905"/>
      <c r="B15" s="908"/>
      <c r="C15" s="68"/>
      <c r="D15" s="713" t="s">
        <v>397</v>
      </c>
      <c r="E15" s="80" t="s">
        <v>398</v>
      </c>
      <c r="F15" s="713">
        <f>SUM(G15:G17)</f>
        <v>4</v>
      </c>
      <c r="G15" s="92">
        <f t="shared" si="0"/>
        <v>2</v>
      </c>
      <c r="H15" s="132">
        <v>1</v>
      </c>
      <c r="I15" s="132">
        <v>1</v>
      </c>
      <c r="J15" s="132"/>
      <c r="K15" s="132"/>
      <c r="L15" s="132"/>
      <c r="M15" s="566"/>
      <c r="N15" s="629"/>
    </row>
    <row r="16" spans="1:14" ht="15.75" customHeight="1">
      <c r="A16" s="905"/>
      <c r="B16" s="908"/>
      <c r="C16" s="68"/>
      <c r="D16" s="714"/>
      <c r="E16" s="93" t="s">
        <v>399</v>
      </c>
      <c r="F16" s="714"/>
      <c r="G16" s="86">
        <f t="shared" si="0"/>
        <v>2</v>
      </c>
      <c r="H16" s="132"/>
      <c r="I16" s="132"/>
      <c r="J16" s="132">
        <v>1</v>
      </c>
      <c r="K16" s="132">
        <v>1</v>
      </c>
      <c r="L16" s="132"/>
      <c r="M16" s="566"/>
      <c r="N16" s="629"/>
    </row>
    <row r="17" spans="1:14" ht="15.75" customHeight="1">
      <c r="A17" s="905"/>
      <c r="B17" s="908"/>
      <c r="C17" s="68"/>
      <c r="D17" s="910"/>
      <c r="E17" s="93" t="s">
        <v>400</v>
      </c>
      <c r="F17" s="715"/>
      <c r="G17" s="86">
        <f t="shared" si="0"/>
        <v>0</v>
      </c>
      <c r="H17" s="132"/>
      <c r="I17" s="132"/>
      <c r="J17" s="132"/>
      <c r="K17" s="132"/>
      <c r="L17" s="132"/>
      <c r="M17" s="566"/>
      <c r="N17" s="629"/>
    </row>
    <row r="18" spans="1:14" ht="15.75" customHeight="1">
      <c r="A18" s="905"/>
      <c r="B18" s="908"/>
      <c r="C18" s="68"/>
      <c r="D18" s="713" t="s">
        <v>401</v>
      </c>
      <c r="E18" s="93" t="s">
        <v>402</v>
      </c>
      <c r="F18" s="713">
        <f>SUM(G18:G20)</f>
        <v>4</v>
      </c>
      <c r="G18" s="86">
        <f t="shared" si="0"/>
        <v>2</v>
      </c>
      <c r="H18" s="132">
        <v>2</v>
      </c>
      <c r="I18" s="132"/>
      <c r="J18" s="132"/>
      <c r="K18" s="132"/>
      <c r="L18" s="132"/>
      <c r="M18" s="566"/>
      <c r="N18" s="629" t="s">
        <v>941</v>
      </c>
    </row>
    <row r="19" spans="1:14" ht="15.75" customHeight="1">
      <c r="A19" s="905"/>
      <c r="B19" s="908"/>
      <c r="C19" s="68"/>
      <c r="D19" s="714"/>
      <c r="E19" s="80" t="s">
        <v>404</v>
      </c>
      <c r="F19" s="851"/>
      <c r="G19" s="86">
        <f t="shared" si="0"/>
        <v>0</v>
      </c>
      <c r="H19" s="132"/>
      <c r="I19" s="132"/>
      <c r="J19" s="132"/>
      <c r="K19" s="132"/>
      <c r="L19" s="132"/>
      <c r="M19" s="566"/>
      <c r="N19" s="629"/>
    </row>
    <row r="20" spans="1:14" ht="15.75" customHeight="1">
      <c r="A20" s="905"/>
      <c r="B20" s="908"/>
      <c r="C20" s="68"/>
      <c r="D20" s="714"/>
      <c r="E20" s="80" t="s">
        <v>667</v>
      </c>
      <c r="F20" s="851"/>
      <c r="G20" s="86">
        <f t="shared" si="0"/>
        <v>2</v>
      </c>
      <c r="H20" s="132"/>
      <c r="I20" s="132"/>
      <c r="J20" s="132"/>
      <c r="K20" s="132"/>
      <c r="L20" s="132">
        <v>1</v>
      </c>
      <c r="M20" s="566">
        <v>1</v>
      </c>
      <c r="N20" s="629"/>
    </row>
    <row r="21" spans="1:14" ht="15.75" customHeight="1">
      <c r="A21" s="905"/>
      <c r="B21" s="908"/>
      <c r="C21" s="68"/>
      <c r="D21" s="713" t="s">
        <v>406</v>
      </c>
      <c r="E21" s="93" t="s">
        <v>407</v>
      </c>
      <c r="F21" s="84">
        <f>G21</f>
        <v>12</v>
      </c>
      <c r="G21" s="86">
        <f t="shared" si="0"/>
        <v>12</v>
      </c>
      <c r="H21" s="132">
        <v>2</v>
      </c>
      <c r="I21" s="132">
        <v>2</v>
      </c>
      <c r="J21" s="132">
        <v>2</v>
      </c>
      <c r="K21" s="132">
        <v>2</v>
      </c>
      <c r="L21" s="132">
        <v>2</v>
      </c>
      <c r="M21" s="566">
        <v>2</v>
      </c>
      <c r="N21" s="629"/>
    </row>
    <row r="22" spans="1:14" ht="15.75" customHeight="1">
      <c r="A22" s="905"/>
      <c r="B22" s="908"/>
      <c r="C22" s="68"/>
      <c r="D22" s="715"/>
      <c r="E22" s="80" t="s">
        <v>408</v>
      </c>
      <c r="F22" s="66">
        <f>G22</f>
        <v>4</v>
      </c>
      <c r="G22" s="86">
        <f t="shared" si="0"/>
        <v>4</v>
      </c>
      <c r="H22" s="132">
        <v>1</v>
      </c>
      <c r="I22" s="132">
        <v>1</v>
      </c>
      <c r="J22" s="132">
        <v>1</v>
      </c>
      <c r="K22" s="132">
        <v>1</v>
      </c>
      <c r="L22" s="132"/>
      <c r="M22" s="566"/>
      <c r="N22" s="629"/>
    </row>
    <row r="23" spans="1:14" ht="15.75" customHeight="1">
      <c r="A23" s="905"/>
      <c r="B23" s="908"/>
      <c r="C23" s="68"/>
      <c r="D23" s="722" t="s">
        <v>409</v>
      </c>
      <c r="E23" s="849"/>
      <c r="F23" s="94">
        <f>G23</f>
        <v>4</v>
      </c>
      <c r="G23" s="89">
        <f t="shared" si="0"/>
        <v>4</v>
      </c>
      <c r="H23" s="156">
        <v>1</v>
      </c>
      <c r="I23" s="156">
        <v>1</v>
      </c>
      <c r="J23" s="156">
        <v>1</v>
      </c>
      <c r="K23" s="156">
        <v>1</v>
      </c>
      <c r="L23" s="156"/>
      <c r="M23" s="568"/>
      <c r="N23" s="629"/>
    </row>
    <row r="24" spans="1:14" ht="15.75" customHeight="1" thickBot="1">
      <c r="A24" s="905"/>
      <c r="B24" s="909"/>
      <c r="C24" s="69"/>
      <c r="D24" s="753" t="s">
        <v>410</v>
      </c>
      <c r="E24" s="757"/>
      <c r="F24" s="95">
        <f>SUM(F6:F23)</f>
        <v>76</v>
      </c>
      <c r="G24" s="96">
        <f>SUM(H24:M24)</f>
        <v>76</v>
      </c>
      <c r="H24" s="146">
        <f aca="true" t="shared" si="1" ref="H24:M24">SUM(H6:H23)</f>
        <v>18</v>
      </c>
      <c r="I24" s="146">
        <f t="shared" si="1"/>
        <v>14</v>
      </c>
      <c r="J24" s="146">
        <f t="shared" si="1"/>
        <v>14</v>
      </c>
      <c r="K24" s="146">
        <f t="shared" si="1"/>
        <v>14</v>
      </c>
      <c r="L24" s="146">
        <f t="shared" si="1"/>
        <v>8</v>
      </c>
      <c r="M24" s="569">
        <f t="shared" si="1"/>
        <v>8</v>
      </c>
      <c r="N24" s="629"/>
    </row>
    <row r="25" spans="1:14" ht="15.75" customHeight="1">
      <c r="A25" s="905"/>
      <c r="B25" s="714" t="s">
        <v>495</v>
      </c>
      <c r="C25" s="68"/>
      <c r="D25" s="755" t="s">
        <v>668</v>
      </c>
      <c r="E25" s="756"/>
      <c r="F25" s="725">
        <f>G34</f>
        <v>30</v>
      </c>
      <c r="G25" s="97">
        <f aca="true" t="shared" si="2" ref="G25:G33">SUM(H25:M25)</f>
        <v>6</v>
      </c>
      <c r="H25" s="148">
        <v>3</v>
      </c>
      <c r="I25" s="148">
        <v>3</v>
      </c>
      <c r="J25" s="147"/>
      <c r="K25" s="147"/>
      <c r="L25" s="147"/>
      <c r="M25" s="570"/>
      <c r="N25" s="760"/>
    </row>
    <row r="26" spans="1:14" ht="15.75" customHeight="1">
      <c r="A26" s="905"/>
      <c r="B26" s="718"/>
      <c r="C26" s="99"/>
      <c r="D26" s="701" t="s">
        <v>669</v>
      </c>
      <c r="E26" s="703"/>
      <c r="F26" s="726"/>
      <c r="G26" s="81">
        <f t="shared" si="2"/>
        <v>6</v>
      </c>
      <c r="H26" s="132">
        <v>3</v>
      </c>
      <c r="I26" s="132">
        <v>3</v>
      </c>
      <c r="J26" s="132"/>
      <c r="K26" s="132"/>
      <c r="L26" s="132"/>
      <c r="M26" s="566"/>
      <c r="N26" s="761"/>
    </row>
    <row r="27" spans="1:14" ht="15.75" customHeight="1">
      <c r="A27" s="905"/>
      <c r="B27" s="718"/>
      <c r="C27" s="101">
        <f>F25</f>
        <v>30</v>
      </c>
      <c r="D27" s="701" t="s">
        <v>670</v>
      </c>
      <c r="E27" s="703"/>
      <c r="F27" s="726"/>
      <c r="G27" s="81">
        <f t="shared" si="2"/>
        <v>6</v>
      </c>
      <c r="H27" s="132">
        <v>3</v>
      </c>
      <c r="I27" s="132">
        <v>3</v>
      </c>
      <c r="J27" s="132"/>
      <c r="K27" s="132"/>
      <c r="L27" s="132"/>
      <c r="M27" s="566"/>
      <c r="N27" s="761"/>
    </row>
    <row r="28" spans="1:14" ht="15.75" customHeight="1">
      <c r="A28" s="905"/>
      <c r="B28" s="718"/>
      <c r="C28" s="103">
        <f>F25/F77</f>
        <v>0.15625</v>
      </c>
      <c r="D28" s="701" t="s">
        <v>671</v>
      </c>
      <c r="E28" s="703"/>
      <c r="F28" s="726"/>
      <c r="G28" s="102">
        <f t="shared" si="2"/>
        <v>2</v>
      </c>
      <c r="H28" s="131">
        <v>1</v>
      </c>
      <c r="I28" s="131">
        <v>1</v>
      </c>
      <c r="J28" s="132"/>
      <c r="K28" s="132"/>
      <c r="L28" s="132"/>
      <c r="M28" s="566"/>
      <c r="N28" s="761"/>
    </row>
    <row r="29" spans="1:14" ht="15.75" customHeight="1">
      <c r="A29" s="905"/>
      <c r="B29" s="718"/>
      <c r="C29" s="99"/>
      <c r="D29" s="701" t="s">
        <v>672</v>
      </c>
      <c r="E29" s="703"/>
      <c r="F29" s="726"/>
      <c r="G29" s="102">
        <f t="shared" si="2"/>
        <v>2</v>
      </c>
      <c r="H29" s="131"/>
      <c r="I29" s="131"/>
      <c r="J29" s="132">
        <v>2</v>
      </c>
      <c r="K29" s="132"/>
      <c r="L29" s="132"/>
      <c r="M29" s="566"/>
      <c r="N29" s="761"/>
    </row>
    <row r="30" spans="1:14" ht="15.75" customHeight="1">
      <c r="A30" s="905"/>
      <c r="B30" s="718"/>
      <c r="C30" s="99"/>
      <c r="D30" s="701" t="s">
        <v>673</v>
      </c>
      <c r="E30" s="704"/>
      <c r="F30" s="785"/>
      <c r="G30" s="81">
        <f t="shared" si="2"/>
        <v>2</v>
      </c>
      <c r="H30" s="132"/>
      <c r="I30" s="132"/>
      <c r="J30" s="156">
        <v>2</v>
      </c>
      <c r="K30" s="156"/>
      <c r="L30" s="156"/>
      <c r="M30" s="568"/>
      <c r="N30" s="858"/>
    </row>
    <row r="31" spans="1:14" ht="15.75" customHeight="1">
      <c r="A31" s="905"/>
      <c r="B31" s="718"/>
      <c r="C31" s="99"/>
      <c r="D31" s="701" t="s">
        <v>674</v>
      </c>
      <c r="E31" s="704"/>
      <c r="F31" s="785"/>
      <c r="G31" s="81">
        <f t="shared" si="2"/>
        <v>2</v>
      </c>
      <c r="H31" s="132"/>
      <c r="I31" s="132"/>
      <c r="J31" s="156"/>
      <c r="K31" s="156">
        <v>2</v>
      </c>
      <c r="L31" s="156"/>
      <c r="M31" s="568"/>
      <c r="N31" s="858"/>
    </row>
    <row r="32" spans="1:14" ht="15.75" customHeight="1">
      <c r="A32" s="905"/>
      <c r="B32" s="718"/>
      <c r="C32" s="99"/>
      <c r="D32" s="701" t="s">
        <v>675</v>
      </c>
      <c r="E32" s="702"/>
      <c r="F32" s="785"/>
      <c r="G32" s="81">
        <f t="shared" si="2"/>
        <v>2</v>
      </c>
      <c r="H32" s="132"/>
      <c r="I32" s="132"/>
      <c r="J32" s="156"/>
      <c r="K32" s="156">
        <v>2</v>
      </c>
      <c r="L32" s="156"/>
      <c r="M32" s="568"/>
      <c r="N32" s="858"/>
    </row>
    <row r="33" spans="1:14" ht="15.75" customHeight="1">
      <c r="A33" s="905"/>
      <c r="B33" s="718"/>
      <c r="C33" s="99"/>
      <c r="D33" s="720" t="s">
        <v>676</v>
      </c>
      <c r="E33" s="721"/>
      <c r="F33" s="785"/>
      <c r="G33" s="81">
        <f t="shared" si="2"/>
        <v>2</v>
      </c>
      <c r="H33" s="132"/>
      <c r="I33" s="132"/>
      <c r="J33" s="156">
        <v>1</v>
      </c>
      <c r="K33" s="156">
        <v>1</v>
      </c>
      <c r="L33" s="156"/>
      <c r="M33" s="568"/>
      <c r="N33" s="858"/>
    </row>
    <row r="34" spans="1:14" ht="15.75" customHeight="1" thickBot="1">
      <c r="A34" s="906"/>
      <c r="B34" s="719"/>
      <c r="C34" s="104"/>
      <c r="D34" s="753" t="s">
        <v>419</v>
      </c>
      <c r="E34" s="757"/>
      <c r="F34" s="727"/>
      <c r="G34" s="105">
        <f>SUM(H34:M34)</f>
        <v>30</v>
      </c>
      <c r="H34" s="149">
        <f aca="true" t="shared" si="3" ref="H34:M34">SUM(H25:H33)</f>
        <v>10</v>
      </c>
      <c r="I34" s="149">
        <f t="shared" si="3"/>
        <v>10</v>
      </c>
      <c r="J34" s="149">
        <f t="shared" si="3"/>
        <v>5</v>
      </c>
      <c r="K34" s="149">
        <f t="shared" si="3"/>
        <v>5</v>
      </c>
      <c r="L34" s="149">
        <f t="shared" si="3"/>
        <v>0</v>
      </c>
      <c r="M34" s="571">
        <f t="shared" si="3"/>
        <v>0</v>
      </c>
      <c r="N34" s="859"/>
    </row>
    <row r="35" spans="1:14" ht="15.75" customHeight="1">
      <c r="A35" s="903" t="s">
        <v>677</v>
      </c>
      <c r="B35" s="812" t="s">
        <v>451</v>
      </c>
      <c r="C35" s="99"/>
      <c r="D35" s="701" t="s">
        <v>864</v>
      </c>
      <c r="E35" s="902"/>
      <c r="F35" s="231">
        <v>6</v>
      </c>
      <c r="G35" s="98"/>
      <c r="H35" s="148"/>
      <c r="I35" s="148"/>
      <c r="J35" s="148"/>
      <c r="K35" s="148"/>
      <c r="L35" s="148">
        <v>3</v>
      </c>
      <c r="M35" s="582">
        <v>3</v>
      </c>
      <c r="N35" s="110"/>
    </row>
    <row r="36" spans="1:14" ht="15.75" customHeight="1">
      <c r="A36" s="711"/>
      <c r="B36" s="752"/>
      <c r="C36" s="99"/>
      <c r="D36" s="769" t="s">
        <v>678</v>
      </c>
      <c r="E36" s="770"/>
      <c r="F36" s="65">
        <v>4</v>
      </c>
      <c r="G36" s="118"/>
      <c r="H36" s="152"/>
      <c r="I36" s="152"/>
      <c r="J36" s="152">
        <v>2</v>
      </c>
      <c r="K36" s="152">
        <v>2</v>
      </c>
      <c r="L36" s="152"/>
      <c r="M36" s="575"/>
      <c r="N36" s="110"/>
    </row>
    <row r="37" spans="1:14" ht="15.75" customHeight="1">
      <c r="A37" s="711"/>
      <c r="B37" s="752"/>
      <c r="C37" s="99"/>
      <c r="D37" s="701" t="s">
        <v>679</v>
      </c>
      <c r="E37" s="703"/>
      <c r="F37" s="2">
        <v>8</v>
      </c>
      <c r="G37" s="96"/>
      <c r="H37" s="146"/>
      <c r="I37" s="146"/>
      <c r="J37" s="146"/>
      <c r="K37" s="146"/>
      <c r="L37" s="146">
        <v>4</v>
      </c>
      <c r="M37" s="578">
        <v>4</v>
      </c>
      <c r="N37" s="110"/>
    </row>
    <row r="38" spans="1:14" ht="15.75" customHeight="1">
      <c r="A38" s="711"/>
      <c r="B38" s="752"/>
      <c r="C38" s="99"/>
      <c r="D38" s="911" t="s">
        <v>680</v>
      </c>
      <c r="E38" s="912"/>
      <c r="F38" s="2">
        <v>8</v>
      </c>
      <c r="G38" s="96"/>
      <c r="H38" s="146"/>
      <c r="I38" s="146"/>
      <c r="J38" s="146"/>
      <c r="K38" s="146"/>
      <c r="L38" s="146">
        <v>4</v>
      </c>
      <c r="M38" s="578">
        <v>4</v>
      </c>
      <c r="N38" s="110"/>
    </row>
    <row r="39" spans="1:14" ht="15.75" customHeight="1" thickBot="1">
      <c r="A39" s="711"/>
      <c r="B39" s="880"/>
      <c r="C39" s="99"/>
      <c r="D39" s="913" t="s">
        <v>419</v>
      </c>
      <c r="E39" s="914"/>
      <c r="F39" s="232">
        <f>SUM(F35:F38)</f>
        <v>26</v>
      </c>
      <c r="G39" s="232">
        <f aca="true" t="shared" si="4" ref="G39:M39">SUM(G35:G38)</f>
        <v>0</v>
      </c>
      <c r="H39" s="386">
        <f t="shared" si="4"/>
        <v>0</v>
      </c>
      <c r="I39" s="386">
        <f t="shared" si="4"/>
        <v>0</v>
      </c>
      <c r="J39" s="386">
        <f t="shared" si="4"/>
        <v>2</v>
      </c>
      <c r="K39" s="386">
        <f t="shared" si="4"/>
        <v>2</v>
      </c>
      <c r="L39" s="386">
        <f t="shared" si="4"/>
        <v>11</v>
      </c>
      <c r="M39" s="386">
        <f t="shared" si="4"/>
        <v>11</v>
      </c>
      <c r="N39" s="110"/>
    </row>
    <row r="40" spans="1:14" ht="15.75" customHeight="1">
      <c r="A40" s="711"/>
      <c r="B40" s="861" t="s">
        <v>421</v>
      </c>
      <c r="C40" s="68"/>
      <c r="D40" s="720" t="s">
        <v>363</v>
      </c>
      <c r="E40" s="915"/>
      <c r="F40" s="107">
        <v>2</v>
      </c>
      <c r="G40" s="102">
        <f>SUM(H40:M40)</f>
        <v>2</v>
      </c>
      <c r="H40" s="131"/>
      <c r="I40" s="131">
        <v>2</v>
      </c>
      <c r="J40" s="131"/>
      <c r="K40" s="131"/>
      <c r="L40" s="131"/>
      <c r="M40" s="572"/>
      <c r="N40" s="233"/>
    </row>
    <row r="41" spans="1:14" ht="15.75" customHeight="1">
      <c r="A41" s="711"/>
      <c r="B41" s="813"/>
      <c r="C41" s="68"/>
      <c r="D41" s="701" t="s">
        <v>424</v>
      </c>
      <c r="E41" s="702"/>
      <c r="F41" s="751">
        <v>2</v>
      </c>
      <c r="G41" s="102">
        <f>SUM(H41:M41)</f>
        <v>1</v>
      </c>
      <c r="H41" s="131"/>
      <c r="I41" s="131"/>
      <c r="J41" s="131"/>
      <c r="K41" s="131"/>
      <c r="L41" s="131">
        <v>1</v>
      </c>
      <c r="M41" s="572"/>
      <c r="N41" s="855" t="s">
        <v>425</v>
      </c>
    </row>
    <row r="42" spans="1:14" ht="15.75" customHeight="1">
      <c r="A42" s="711"/>
      <c r="B42" s="813"/>
      <c r="C42" s="68"/>
      <c r="D42" s="100" t="s">
        <v>426</v>
      </c>
      <c r="E42" s="71"/>
      <c r="F42" s="759"/>
      <c r="G42" s="102">
        <v>1</v>
      </c>
      <c r="H42" s="131"/>
      <c r="I42" s="131"/>
      <c r="J42" s="131"/>
      <c r="K42" s="131"/>
      <c r="L42" s="131"/>
      <c r="M42" s="572">
        <v>1</v>
      </c>
      <c r="N42" s="856"/>
    </row>
    <row r="43" spans="1:14" ht="15.75" customHeight="1">
      <c r="A43" s="711"/>
      <c r="B43" s="813"/>
      <c r="C43" s="68"/>
      <c r="D43" s="100" t="s">
        <v>427</v>
      </c>
      <c r="E43" s="71"/>
      <c r="F43" s="751">
        <v>2</v>
      </c>
      <c r="G43" s="102">
        <v>1</v>
      </c>
      <c r="H43" s="131">
        <v>1</v>
      </c>
      <c r="I43" s="131"/>
      <c r="J43" s="131"/>
      <c r="K43" s="131"/>
      <c r="L43" s="131"/>
      <c r="M43" s="572"/>
      <c r="N43" s="855" t="s">
        <v>428</v>
      </c>
    </row>
    <row r="44" spans="1:14" ht="15.75" customHeight="1">
      <c r="A44" s="711"/>
      <c r="B44" s="813"/>
      <c r="C44" s="68"/>
      <c r="D44" s="100" t="s">
        <v>429</v>
      </c>
      <c r="E44" s="71"/>
      <c r="F44" s="759"/>
      <c r="G44" s="102">
        <v>1</v>
      </c>
      <c r="H44" s="131"/>
      <c r="I44" s="131">
        <v>1</v>
      </c>
      <c r="J44" s="131"/>
      <c r="K44" s="131"/>
      <c r="L44" s="131"/>
      <c r="M44" s="572"/>
      <c r="N44" s="856"/>
    </row>
    <row r="45" spans="1:14" ht="15.75" customHeight="1">
      <c r="A45" s="711"/>
      <c r="B45" s="813"/>
      <c r="C45" s="68"/>
      <c r="D45" s="100" t="s">
        <v>430</v>
      </c>
      <c r="E45" s="71"/>
      <c r="F45" s="751">
        <v>2</v>
      </c>
      <c r="G45" s="102">
        <v>1</v>
      </c>
      <c r="H45" s="131"/>
      <c r="I45" s="131"/>
      <c r="J45" s="131">
        <v>1</v>
      </c>
      <c r="K45" s="131"/>
      <c r="L45" s="131"/>
      <c r="M45" s="572"/>
      <c r="N45" s="855" t="s">
        <v>431</v>
      </c>
    </row>
    <row r="46" spans="1:14" ht="15.75" customHeight="1">
      <c r="A46" s="711"/>
      <c r="B46" s="813"/>
      <c r="C46" s="68"/>
      <c r="D46" s="100" t="s">
        <v>432</v>
      </c>
      <c r="E46" s="71"/>
      <c r="F46" s="752"/>
      <c r="G46" s="102">
        <v>1</v>
      </c>
      <c r="H46" s="131"/>
      <c r="I46" s="131"/>
      <c r="J46" s="131"/>
      <c r="K46" s="131">
        <v>1</v>
      </c>
      <c r="L46" s="131"/>
      <c r="M46" s="572"/>
      <c r="N46" s="856"/>
    </row>
    <row r="47" spans="1:14" ht="15.75" customHeight="1">
      <c r="A47" s="711"/>
      <c r="B47" s="813"/>
      <c r="C47" s="68"/>
      <c r="D47" s="100" t="s">
        <v>433</v>
      </c>
      <c r="E47" s="71"/>
      <c r="F47" s="751">
        <v>4</v>
      </c>
      <c r="G47" s="102">
        <v>2</v>
      </c>
      <c r="H47" s="131"/>
      <c r="I47" s="131"/>
      <c r="J47" s="131"/>
      <c r="K47" s="131"/>
      <c r="L47" s="131">
        <v>2</v>
      </c>
      <c r="M47" s="572"/>
      <c r="N47" s="855" t="s">
        <v>434</v>
      </c>
    </row>
    <row r="48" spans="1:14" ht="15.75" customHeight="1">
      <c r="A48" s="711"/>
      <c r="B48" s="813"/>
      <c r="C48" s="68"/>
      <c r="D48" s="701" t="s">
        <v>435</v>
      </c>
      <c r="E48" s="703"/>
      <c r="F48" s="759"/>
      <c r="G48" s="102">
        <v>2</v>
      </c>
      <c r="H48" s="131"/>
      <c r="I48" s="131"/>
      <c r="J48" s="131"/>
      <c r="K48" s="131"/>
      <c r="L48" s="131"/>
      <c r="M48" s="572">
        <v>2</v>
      </c>
      <c r="N48" s="856"/>
    </row>
    <row r="49" spans="1:14" ht="15.75" customHeight="1">
      <c r="A49" s="711"/>
      <c r="B49" s="813"/>
      <c r="C49" s="68"/>
      <c r="D49" s="100" t="s">
        <v>436</v>
      </c>
      <c r="E49" s="70"/>
      <c r="F49" s="700">
        <v>4</v>
      </c>
      <c r="G49" s="102">
        <v>2</v>
      </c>
      <c r="H49" s="131">
        <v>2</v>
      </c>
      <c r="I49" s="131"/>
      <c r="J49" s="131"/>
      <c r="K49" s="131"/>
      <c r="L49" s="131"/>
      <c r="M49" s="572"/>
      <c r="N49" s="855" t="s">
        <v>437</v>
      </c>
    </row>
    <row r="50" spans="1:14" ht="15.75" customHeight="1">
      <c r="A50" s="711"/>
      <c r="B50" s="813"/>
      <c r="C50" s="68"/>
      <c r="D50" s="701" t="s">
        <v>438</v>
      </c>
      <c r="E50" s="702"/>
      <c r="F50" s="700"/>
      <c r="G50" s="102">
        <f>SUM(H50:M50)</f>
        <v>2</v>
      </c>
      <c r="H50" s="131"/>
      <c r="I50" s="131">
        <v>2</v>
      </c>
      <c r="J50" s="131"/>
      <c r="K50" s="131"/>
      <c r="L50" s="131"/>
      <c r="M50" s="572"/>
      <c r="N50" s="857"/>
    </row>
    <row r="51" spans="1:14" ht="15.75" customHeight="1">
      <c r="A51" s="711"/>
      <c r="B51" s="813"/>
      <c r="C51" s="68"/>
      <c r="D51" s="100" t="s">
        <v>439</v>
      </c>
      <c r="E51" s="71"/>
      <c r="F51" s="700">
        <v>4</v>
      </c>
      <c r="G51" s="102">
        <v>2</v>
      </c>
      <c r="H51" s="131"/>
      <c r="I51" s="131"/>
      <c r="J51" s="131">
        <v>2</v>
      </c>
      <c r="K51" s="131"/>
      <c r="L51" s="131"/>
      <c r="M51" s="572"/>
      <c r="N51" s="855" t="s">
        <v>440</v>
      </c>
    </row>
    <row r="52" spans="1:14" ht="15.75" customHeight="1">
      <c r="A52" s="711"/>
      <c r="B52" s="813"/>
      <c r="C52" s="68"/>
      <c r="D52" s="701" t="s">
        <v>681</v>
      </c>
      <c r="E52" s="702"/>
      <c r="F52" s="700"/>
      <c r="G52" s="102">
        <f>SUM(H52:M52)</f>
        <v>2</v>
      </c>
      <c r="H52" s="131"/>
      <c r="I52" s="131"/>
      <c r="J52" s="131"/>
      <c r="K52" s="131">
        <v>2</v>
      </c>
      <c r="L52" s="131"/>
      <c r="M52" s="572"/>
      <c r="N52" s="856"/>
    </row>
    <row r="53" spans="1:14" ht="15.75" customHeight="1">
      <c r="A53" s="711"/>
      <c r="B53" s="813"/>
      <c r="C53" s="68"/>
      <c r="D53" s="701" t="s">
        <v>442</v>
      </c>
      <c r="E53" s="702"/>
      <c r="F53" s="700">
        <v>4</v>
      </c>
      <c r="G53" s="102">
        <f>SUM(H53:M53)</f>
        <v>2</v>
      </c>
      <c r="H53" s="131"/>
      <c r="I53" s="131"/>
      <c r="J53" s="131"/>
      <c r="K53" s="131"/>
      <c r="L53" s="131">
        <v>2</v>
      </c>
      <c r="M53" s="572"/>
      <c r="N53" s="860" t="s">
        <v>443</v>
      </c>
    </row>
    <row r="54" spans="1:14" ht="15.75" customHeight="1">
      <c r="A54" s="711"/>
      <c r="B54" s="813"/>
      <c r="C54" s="68"/>
      <c r="D54" s="100" t="s">
        <v>444</v>
      </c>
      <c r="E54" s="71"/>
      <c r="F54" s="700"/>
      <c r="G54" s="102">
        <v>2</v>
      </c>
      <c r="H54" s="131"/>
      <c r="I54" s="131"/>
      <c r="J54" s="131"/>
      <c r="K54" s="131"/>
      <c r="L54" s="131"/>
      <c r="M54" s="572">
        <v>2</v>
      </c>
      <c r="N54" s="856"/>
    </row>
    <row r="55" spans="1:14" ht="15.75" customHeight="1">
      <c r="A55" s="711"/>
      <c r="B55" s="813"/>
      <c r="C55" s="101">
        <f>F76</f>
        <v>76</v>
      </c>
      <c r="D55" s="701" t="s">
        <v>11</v>
      </c>
      <c r="E55" s="702"/>
      <c r="F55" s="65">
        <v>8</v>
      </c>
      <c r="G55" s="102">
        <f>SUM(H55:M55)</f>
        <v>8</v>
      </c>
      <c r="H55" s="131"/>
      <c r="I55" s="131"/>
      <c r="J55" s="131">
        <v>4</v>
      </c>
      <c r="K55" s="131">
        <v>4</v>
      </c>
      <c r="L55" s="131"/>
      <c r="M55" s="572"/>
      <c r="N55" s="109"/>
    </row>
    <row r="56" spans="1:14" ht="15.75" customHeight="1">
      <c r="A56" s="711"/>
      <c r="B56" s="813"/>
      <c r="C56" s="103">
        <f>F76/F77</f>
        <v>0.3958333333333333</v>
      </c>
      <c r="D56" s="701" t="s">
        <v>445</v>
      </c>
      <c r="E56" s="703"/>
      <c r="F56" s="700">
        <v>8</v>
      </c>
      <c r="G56" s="102">
        <v>4</v>
      </c>
      <c r="H56" s="131"/>
      <c r="I56" s="131"/>
      <c r="J56" s="131"/>
      <c r="K56" s="131"/>
      <c r="L56" s="131">
        <v>4</v>
      </c>
      <c r="M56" s="572"/>
      <c r="N56" s="855" t="s">
        <v>682</v>
      </c>
    </row>
    <row r="57" spans="1:14" ht="15.75" customHeight="1">
      <c r="A57" s="711"/>
      <c r="B57" s="813"/>
      <c r="C57" s="68"/>
      <c r="D57" s="100" t="s">
        <v>683</v>
      </c>
      <c r="E57" s="228"/>
      <c r="F57" s="700"/>
      <c r="G57" s="102">
        <v>4</v>
      </c>
      <c r="H57" s="131"/>
      <c r="I57" s="131"/>
      <c r="J57" s="131"/>
      <c r="K57" s="131"/>
      <c r="L57" s="131"/>
      <c r="M57" s="572">
        <v>4</v>
      </c>
      <c r="N57" s="856"/>
    </row>
    <row r="58" spans="1:14" ht="15.75" customHeight="1">
      <c r="A58" s="711"/>
      <c r="B58" s="813"/>
      <c r="C58" s="68"/>
      <c r="D58" s="701" t="s">
        <v>684</v>
      </c>
      <c r="E58" s="702"/>
      <c r="F58" s="65">
        <v>3</v>
      </c>
      <c r="G58" s="78">
        <v>3</v>
      </c>
      <c r="H58" s="156"/>
      <c r="I58" s="156">
        <v>3</v>
      </c>
      <c r="J58" s="132"/>
      <c r="K58" s="132"/>
      <c r="L58" s="132"/>
      <c r="M58" s="566"/>
      <c r="N58" s="898"/>
    </row>
    <row r="59" spans="1:14" ht="15.75" customHeight="1" hidden="1">
      <c r="A59" s="711"/>
      <c r="B59" s="813"/>
      <c r="C59" s="68"/>
      <c r="D59" s="701" t="s">
        <v>685</v>
      </c>
      <c r="E59" s="724"/>
      <c r="F59" s="65">
        <v>1</v>
      </c>
      <c r="G59" s="81">
        <f>SUM(H59:M59)</f>
        <v>1</v>
      </c>
      <c r="H59" s="132"/>
      <c r="I59" s="132"/>
      <c r="J59" s="132"/>
      <c r="K59" s="132">
        <v>1</v>
      </c>
      <c r="L59" s="132"/>
      <c r="M59" s="566"/>
      <c r="N59" s="899"/>
    </row>
    <row r="60" spans="1:14" ht="15.75" customHeight="1">
      <c r="A60" s="711"/>
      <c r="B60" s="813"/>
      <c r="C60" s="68"/>
      <c r="D60" s="800" t="s">
        <v>450</v>
      </c>
      <c r="E60" s="801"/>
      <c r="F60" s="2">
        <v>1</v>
      </c>
      <c r="G60" s="78">
        <v>1</v>
      </c>
      <c r="H60" s="156">
        <v>1</v>
      </c>
      <c r="I60" s="132"/>
      <c r="J60" s="156"/>
      <c r="K60" s="156"/>
      <c r="L60" s="156"/>
      <c r="M60" s="568"/>
      <c r="N60" s="899"/>
    </row>
    <row r="61" spans="1:14" ht="15.75" customHeight="1">
      <c r="A61" s="711"/>
      <c r="B61" s="813"/>
      <c r="C61" s="68"/>
      <c r="D61" s="769"/>
      <c r="E61" s="770"/>
      <c r="F61" s="81"/>
      <c r="G61" s="81"/>
      <c r="H61" s="132"/>
      <c r="I61" s="156"/>
      <c r="J61" s="156"/>
      <c r="K61" s="156"/>
      <c r="L61" s="156"/>
      <c r="M61" s="568"/>
      <c r="N61" s="899"/>
    </row>
    <row r="62" spans="1:14" ht="15.75" customHeight="1" thickBot="1">
      <c r="A62" s="711"/>
      <c r="B62" s="784"/>
      <c r="C62" s="68"/>
      <c r="D62" s="900" t="s">
        <v>419</v>
      </c>
      <c r="E62" s="901"/>
      <c r="F62" s="230">
        <v>44</v>
      </c>
      <c r="G62" s="99">
        <f>SUM(H62:M62)</f>
        <v>44</v>
      </c>
      <c r="H62" s="99">
        <f>SUM(H40:H60)</f>
        <v>4</v>
      </c>
      <c r="I62" s="78">
        <f>SUM(I40:I61)</f>
        <v>8</v>
      </c>
      <c r="J62" s="156">
        <f>SUM(J40:J61)</f>
        <v>7</v>
      </c>
      <c r="K62" s="156">
        <v>7</v>
      </c>
      <c r="L62" s="156">
        <f>SUM(L40:L61)</f>
        <v>9</v>
      </c>
      <c r="M62" s="568">
        <f>SUM(M40:M61)</f>
        <v>9</v>
      </c>
      <c r="N62" s="899"/>
    </row>
    <row r="63" spans="1:14" ht="15.75" customHeight="1">
      <c r="A63" s="711"/>
      <c r="B63" s="896" t="s">
        <v>686</v>
      </c>
      <c r="C63" s="68"/>
      <c r="D63" s="755" t="s">
        <v>687</v>
      </c>
      <c r="E63" s="862"/>
      <c r="F63" s="897">
        <v>16</v>
      </c>
      <c r="G63" s="97">
        <f>SUM(H63:M63)</f>
        <v>2</v>
      </c>
      <c r="H63" s="97">
        <v>1</v>
      </c>
      <c r="I63" s="97">
        <v>1</v>
      </c>
      <c r="J63" s="147"/>
      <c r="K63" s="147"/>
      <c r="L63" s="147"/>
      <c r="M63" s="574"/>
      <c r="N63" s="643" t="s">
        <v>688</v>
      </c>
    </row>
    <row r="64" spans="1:14" ht="15.75" customHeight="1">
      <c r="A64" s="711"/>
      <c r="B64" s="846"/>
      <c r="C64" s="68"/>
      <c r="D64" s="701" t="s">
        <v>689</v>
      </c>
      <c r="E64" s="703"/>
      <c r="F64" s="700"/>
      <c r="G64" s="81">
        <f>SUM(H64:M64)</f>
        <v>6</v>
      </c>
      <c r="H64" s="81">
        <v>3</v>
      </c>
      <c r="I64" s="81">
        <v>3</v>
      </c>
      <c r="J64" s="132"/>
      <c r="K64" s="132"/>
      <c r="L64" s="132"/>
      <c r="M64" s="567"/>
      <c r="N64" s="644" t="s">
        <v>690</v>
      </c>
    </row>
    <row r="65" spans="1:14" ht="15.75" customHeight="1">
      <c r="A65" s="711"/>
      <c r="B65" s="846"/>
      <c r="C65" s="68"/>
      <c r="D65" s="701" t="s">
        <v>691</v>
      </c>
      <c r="E65" s="703"/>
      <c r="F65" s="700"/>
      <c r="G65" s="81">
        <v>4</v>
      </c>
      <c r="H65" s="81"/>
      <c r="I65" s="81">
        <v>4</v>
      </c>
      <c r="J65" s="132"/>
      <c r="K65" s="132"/>
      <c r="L65" s="132"/>
      <c r="M65" s="567"/>
      <c r="N65" s="644" t="s">
        <v>692</v>
      </c>
    </row>
    <row r="66" spans="1:14" ht="15.75" customHeight="1">
      <c r="A66" s="711"/>
      <c r="B66" s="846"/>
      <c r="C66" s="68"/>
      <c r="D66" s="701" t="s">
        <v>693</v>
      </c>
      <c r="E66" s="703"/>
      <c r="F66" s="700"/>
      <c r="G66" s="81">
        <v>6</v>
      </c>
      <c r="H66" s="81"/>
      <c r="I66" s="81"/>
      <c r="J66" s="132">
        <v>3</v>
      </c>
      <c r="K66" s="132">
        <v>3</v>
      </c>
      <c r="L66" s="132"/>
      <c r="M66" s="567"/>
      <c r="N66" s="644" t="s">
        <v>694</v>
      </c>
    </row>
    <row r="67" spans="1:14" ht="15.75" customHeight="1" hidden="1" thickBot="1">
      <c r="A67" s="711"/>
      <c r="B67" s="846"/>
      <c r="C67" s="68"/>
      <c r="D67" s="701" t="s">
        <v>695</v>
      </c>
      <c r="E67" s="724"/>
      <c r="F67" s="700"/>
      <c r="G67" s="81"/>
      <c r="H67" s="81"/>
      <c r="I67" s="81"/>
      <c r="J67" s="132"/>
      <c r="K67" s="132"/>
      <c r="L67" s="132"/>
      <c r="M67" s="566"/>
      <c r="N67" s="644"/>
    </row>
    <row r="68" spans="1:14" ht="15.75" customHeight="1">
      <c r="A68" s="711"/>
      <c r="B68" s="846"/>
      <c r="C68" s="68"/>
      <c r="D68" s="701" t="s">
        <v>696</v>
      </c>
      <c r="E68" s="703"/>
      <c r="F68" s="700"/>
      <c r="G68" s="893">
        <v>8</v>
      </c>
      <c r="H68" s="81"/>
      <c r="I68" s="81"/>
      <c r="J68" s="132">
        <v>4</v>
      </c>
      <c r="K68" s="132">
        <v>4</v>
      </c>
      <c r="L68" s="132"/>
      <c r="M68" s="566"/>
      <c r="N68" s="894" t="s">
        <v>697</v>
      </c>
    </row>
    <row r="69" spans="1:14" ht="15.75" customHeight="1">
      <c r="A69" s="711"/>
      <c r="B69" s="846"/>
      <c r="C69" s="68"/>
      <c r="D69" s="701" t="s">
        <v>698</v>
      </c>
      <c r="E69" s="703"/>
      <c r="F69" s="700"/>
      <c r="G69" s="893"/>
      <c r="H69" s="81"/>
      <c r="I69" s="81"/>
      <c r="J69" s="132">
        <v>4</v>
      </c>
      <c r="K69" s="132">
        <v>4</v>
      </c>
      <c r="L69" s="132"/>
      <c r="M69" s="566"/>
      <c r="N69" s="894"/>
    </row>
    <row r="70" spans="1:14" ht="15.75" customHeight="1">
      <c r="A70" s="711"/>
      <c r="B70" s="846"/>
      <c r="C70" s="68"/>
      <c r="D70" s="701" t="s">
        <v>699</v>
      </c>
      <c r="E70" s="703"/>
      <c r="F70" s="700"/>
      <c r="G70" s="717">
        <v>8</v>
      </c>
      <c r="H70" s="81"/>
      <c r="I70" s="115"/>
      <c r="J70" s="132"/>
      <c r="K70" s="132"/>
      <c r="L70" s="132">
        <v>4</v>
      </c>
      <c r="M70" s="566">
        <v>4</v>
      </c>
      <c r="N70" s="894" t="s">
        <v>700</v>
      </c>
    </row>
    <row r="71" spans="1:14" ht="15.75" customHeight="1">
      <c r="A71" s="711"/>
      <c r="B71" s="846"/>
      <c r="C71" s="68"/>
      <c r="D71" s="701" t="s">
        <v>701</v>
      </c>
      <c r="E71" s="703"/>
      <c r="F71" s="700"/>
      <c r="G71" s="717"/>
      <c r="H71" s="118"/>
      <c r="I71" s="81"/>
      <c r="J71" s="152"/>
      <c r="K71" s="152"/>
      <c r="L71" s="132">
        <v>4</v>
      </c>
      <c r="M71" s="566">
        <v>4</v>
      </c>
      <c r="N71" s="894"/>
    </row>
    <row r="72" spans="1:14" ht="15.75" customHeight="1">
      <c r="A72" s="711"/>
      <c r="B72" s="846"/>
      <c r="C72" s="68"/>
      <c r="D72" s="701" t="s">
        <v>702</v>
      </c>
      <c r="E72" s="703"/>
      <c r="F72" s="700"/>
      <c r="G72" s="700"/>
      <c r="H72" s="118"/>
      <c r="I72" s="81"/>
      <c r="J72" s="152"/>
      <c r="K72" s="152"/>
      <c r="L72" s="132">
        <v>4</v>
      </c>
      <c r="M72" s="566">
        <v>4</v>
      </c>
      <c r="N72" s="895"/>
    </row>
    <row r="73" spans="1:14" ht="15.75" customHeight="1">
      <c r="A73" s="711"/>
      <c r="B73" s="846"/>
      <c r="C73" s="68"/>
      <c r="D73" s="701" t="s">
        <v>703</v>
      </c>
      <c r="E73" s="703"/>
      <c r="F73" s="700"/>
      <c r="G73" s="81">
        <v>8</v>
      </c>
      <c r="H73" s="115"/>
      <c r="I73" s="81"/>
      <c r="J73" s="132"/>
      <c r="K73" s="132"/>
      <c r="L73" s="132">
        <v>4</v>
      </c>
      <c r="M73" s="566">
        <v>4</v>
      </c>
      <c r="N73" s="644" t="s">
        <v>704</v>
      </c>
    </row>
    <row r="74" spans="1:14" ht="15.75" customHeight="1">
      <c r="A74" s="711"/>
      <c r="B74" s="9"/>
      <c r="C74" s="130"/>
      <c r="D74" s="100"/>
      <c r="E74" s="70"/>
      <c r="F74" s="700"/>
      <c r="G74" s="81"/>
      <c r="H74" s="115"/>
      <c r="I74" s="81"/>
      <c r="J74" s="132"/>
      <c r="K74" s="132"/>
      <c r="L74" s="132"/>
      <c r="M74" s="567"/>
      <c r="N74" s="645"/>
    </row>
    <row r="75" spans="1:14" ht="15.75" customHeight="1" thickBot="1">
      <c r="A75" s="711"/>
      <c r="B75" s="236"/>
      <c r="C75" s="130"/>
      <c r="D75" s="753" t="s">
        <v>419</v>
      </c>
      <c r="E75" s="883"/>
      <c r="F75" s="1">
        <v>16</v>
      </c>
      <c r="G75" s="99">
        <v>16</v>
      </c>
      <c r="H75" s="237">
        <v>0</v>
      </c>
      <c r="I75" s="99">
        <v>0</v>
      </c>
      <c r="J75" s="387">
        <v>4</v>
      </c>
      <c r="K75" s="387">
        <v>4</v>
      </c>
      <c r="L75" s="387">
        <v>4</v>
      </c>
      <c r="M75" s="583">
        <v>4</v>
      </c>
      <c r="N75" s="235"/>
    </row>
    <row r="76" spans="1:14" ht="19.5" customHeight="1" thickBot="1">
      <c r="A76" s="712"/>
      <c r="B76" s="884" t="s">
        <v>460</v>
      </c>
      <c r="C76" s="885"/>
      <c r="D76" s="885"/>
      <c r="E76" s="886"/>
      <c r="F76" s="238">
        <v>76</v>
      </c>
      <c r="G76" s="234">
        <v>38</v>
      </c>
      <c r="H76" s="234">
        <v>0</v>
      </c>
      <c r="I76" s="234">
        <v>0</v>
      </c>
      <c r="J76" s="158">
        <v>4</v>
      </c>
      <c r="K76" s="158">
        <v>4</v>
      </c>
      <c r="L76" s="158">
        <v>4</v>
      </c>
      <c r="M76" s="158">
        <v>4</v>
      </c>
      <c r="N76" s="239" t="s">
        <v>705</v>
      </c>
    </row>
    <row r="77" spans="1:14" ht="19.5" customHeight="1">
      <c r="A77" s="887" t="s">
        <v>461</v>
      </c>
      <c r="B77" s="888"/>
      <c r="C77" s="888"/>
      <c r="D77" s="888"/>
      <c r="E77" s="888"/>
      <c r="F77" s="102">
        <f>F24+G34+F39+F62+F75</f>
        <v>192</v>
      </c>
      <c r="G77" s="81">
        <f>SUM(H77:M77)</f>
        <v>192</v>
      </c>
      <c r="H77" s="81">
        <f aca="true" t="shared" si="5" ref="H77:M77">H24+H34+H39+H62+H75</f>
        <v>32</v>
      </c>
      <c r="I77" s="81">
        <f t="shared" si="5"/>
        <v>32</v>
      </c>
      <c r="J77" s="132">
        <f t="shared" si="5"/>
        <v>32</v>
      </c>
      <c r="K77" s="132">
        <f t="shared" si="5"/>
        <v>32</v>
      </c>
      <c r="L77" s="132">
        <f t="shared" si="5"/>
        <v>32</v>
      </c>
      <c r="M77" s="132">
        <f t="shared" si="5"/>
        <v>32</v>
      </c>
      <c r="N77" s="119" t="s">
        <v>462</v>
      </c>
    </row>
    <row r="78" spans="1:14" ht="19.5" customHeight="1">
      <c r="A78" s="889" t="s">
        <v>463</v>
      </c>
      <c r="B78" s="716" t="s">
        <v>464</v>
      </c>
      <c r="C78" s="726">
        <v>18</v>
      </c>
      <c r="D78" s="799" t="s">
        <v>465</v>
      </c>
      <c r="E78" s="796"/>
      <c r="F78" s="791">
        <v>18</v>
      </c>
      <c r="G78" s="81">
        <v>6</v>
      </c>
      <c r="H78" s="81">
        <v>1</v>
      </c>
      <c r="I78" s="81">
        <v>1</v>
      </c>
      <c r="J78" s="132">
        <v>1</v>
      </c>
      <c r="K78" s="132">
        <v>1</v>
      </c>
      <c r="L78" s="132">
        <v>1</v>
      </c>
      <c r="M78" s="132">
        <v>1</v>
      </c>
      <c r="N78" s="793" t="s">
        <v>466</v>
      </c>
    </row>
    <row r="79" spans="1:14" ht="19.5" customHeight="1">
      <c r="A79" s="717"/>
      <c r="B79" s="891"/>
      <c r="C79" s="700"/>
      <c r="D79" s="795" t="s">
        <v>467</v>
      </c>
      <c r="E79" s="796"/>
      <c r="F79" s="881"/>
      <c r="G79" s="81">
        <v>12</v>
      </c>
      <c r="H79" s="81">
        <v>2</v>
      </c>
      <c r="I79" s="81">
        <v>2</v>
      </c>
      <c r="J79" s="132">
        <v>2</v>
      </c>
      <c r="K79" s="132">
        <v>2</v>
      </c>
      <c r="L79" s="132">
        <v>2</v>
      </c>
      <c r="M79" s="132">
        <v>2</v>
      </c>
      <c r="N79" s="793"/>
    </row>
    <row r="80" spans="1:14" ht="19.5" customHeight="1" thickBot="1">
      <c r="A80" s="890"/>
      <c r="B80" s="892"/>
      <c r="C80" s="890"/>
      <c r="D80" s="797" t="s">
        <v>468</v>
      </c>
      <c r="E80" s="798"/>
      <c r="F80" s="882"/>
      <c r="G80" s="81">
        <v>18</v>
      </c>
      <c r="H80" s="81">
        <v>3</v>
      </c>
      <c r="I80" s="81">
        <v>3</v>
      </c>
      <c r="J80" s="132">
        <v>3</v>
      </c>
      <c r="K80" s="132">
        <v>3</v>
      </c>
      <c r="L80" s="132">
        <v>3</v>
      </c>
      <c r="M80" s="132">
        <v>3</v>
      </c>
      <c r="N80" s="794"/>
    </row>
    <row r="81" spans="1:14" ht="19.5" customHeight="1" thickBot="1">
      <c r="A81" s="722" t="s">
        <v>469</v>
      </c>
      <c r="B81" s="835"/>
      <c r="C81" s="835"/>
      <c r="D81" s="835"/>
      <c r="E81" s="768"/>
      <c r="F81" s="81">
        <v>210</v>
      </c>
      <c r="G81" s="81">
        <v>210</v>
      </c>
      <c r="H81" s="81">
        <v>35</v>
      </c>
      <c r="I81" s="81">
        <v>35</v>
      </c>
      <c r="J81" s="132">
        <v>35</v>
      </c>
      <c r="K81" s="132">
        <v>35</v>
      </c>
      <c r="L81" s="132">
        <v>35</v>
      </c>
      <c r="M81" s="132">
        <v>35</v>
      </c>
      <c r="N81" s="123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mergeCells count="105">
    <mergeCell ref="D27:E27"/>
    <mergeCell ref="D25:E25"/>
    <mergeCell ref="D38:E38"/>
    <mergeCell ref="D39:E39"/>
    <mergeCell ref="D40:E40"/>
    <mergeCell ref="D30:E30"/>
    <mergeCell ref="A1:N1"/>
    <mergeCell ref="A3:C4"/>
    <mergeCell ref="D3:G4"/>
    <mergeCell ref="H3:M3"/>
    <mergeCell ref="N3:N4"/>
    <mergeCell ref="H4:I4"/>
    <mergeCell ref="J4:K4"/>
    <mergeCell ref="L4:M4"/>
    <mergeCell ref="A2:N2"/>
    <mergeCell ref="A5:B5"/>
    <mergeCell ref="D5:E5"/>
    <mergeCell ref="A6:A34"/>
    <mergeCell ref="B6:B24"/>
    <mergeCell ref="D15:D17"/>
    <mergeCell ref="B25:B34"/>
    <mergeCell ref="D28:E28"/>
    <mergeCell ref="D29:E29"/>
    <mergeCell ref="D33:E33"/>
    <mergeCell ref="D26:E26"/>
    <mergeCell ref="N6:N8"/>
    <mergeCell ref="D9:D11"/>
    <mergeCell ref="F9:F11"/>
    <mergeCell ref="D12:D14"/>
    <mergeCell ref="F12:F14"/>
    <mergeCell ref="F15:F17"/>
    <mergeCell ref="D41:E41"/>
    <mergeCell ref="N25:N34"/>
    <mergeCell ref="A35:A76"/>
    <mergeCell ref="B35:B39"/>
    <mergeCell ref="B40:B62"/>
    <mergeCell ref="F41:F42"/>
    <mergeCell ref="N41:N42"/>
    <mergeCell ref="F43:F44"/>
    <mergeCell ref="D31:E31"/>
    <mergeCell ref="D32:E32"/>
    <mergeCell ref="D18:D20"/>
    <mergeCell ref="F18:F20"/>
    <mergeCell ref="D21:D22"/>
    <mergeCell ref="D24:E24"/>
    <mergeCell ref="D36:E36"/>
    <mergeCell ref="D37:E37"/>
    <mergeCell ref="D34:E34"/>
    <mergeCell ref="D23:E23"/>
    <mergeCell ref="D35:E35"/>
    <mergeCell ref="F25:F34"/>
    <mergeCell ref="N43:N44"/>
    <mergeCell ref="F45:F46"/>
    <mergeCell ref="N45:N46"/>
    <mergeCell ref="F47:F48"/>
    <mergeCell ref="N47:N48"/>
    <mergeCell ref="D48:E48"/>
    <mergeCell ref="N49:N50"/>
    <mergeCell ref="D50:E50"/>
    <mergeCell ref="F51:F52"/>
    <mergeCell ref="N51:N52"/>
    <mergeCell ref="D52:E52"/>
    <mergeCell ref="D55:E55"/>
    <mergeCell ref="D53:E53"/>
    <mergeCell ref="F53:F54"/>
    <mergeCell ref="N53:N54"/>
    <mergeCell ref="F49:F50"/>
    <mergeCell ref="D58:E58"/>
    <mergeCell ref="N58:N62"/>
    <mergeCell ref="D59:E59"/>
    <mergeCell ref="D60:E60"/>
    <mergeCell ref="D61:E61"/>
    <mergeCell ref="D62:E62"/>
    <mergeCell ref="D56:E56"/>
    <mergeCell ref="F56:F57"/>
    <mergeCell ref="N56:N57"/>
    <mergeCell ref="B63:B73"/>
    <mergeCell ref="D63:E63"/>
    <mergeCell ref="F63:F74"/>
    <mergeCell ref="D64:E64"/>
    <mergeCell ref="D65:E65"/>
    <mergeCell ref="D66:E66"/>
    <mergeCell ref="D67:E67"/>
    <mergeCell ref="G68:G69"/>
    <mergeCell ref="N68:N69"/>
    <mergeCell ref="D69:E69"/>
    <mergeCell ref="D70:E70"/>
    <mergeCell ref="G70:G72"/>
    <mergeCell ref="N70:N72"/>
    <mergeCell ref="D68:E68"/>
    <mergeCell ref="D73:E73"/>
    <mergeCell ref="C78:C80"/>
    <mergeCell ref="D78:E78"/>
    <mergeCell ref="D71:E71"/>
    <mergeCell ref="D72:E72"/>
    <mergeCell ref="A81:E81"/>
    <mergeCell ref="F78:F80"/>
    <mergeCell ref="N78:N80"/>
    <mergeCell ref="D79:E79"/>
    <mergeCell ref="D80:E80"/>
    <mergeCell ref="D75:E75"/>
    <mergeCell ref="B76:E76"/>
    <mergeCell ref="A77:E77"/>
    <mergeCell ref="A78:A80"/>
    <mergeCell ref="B78:B80"/>
  </mergeCells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300" verticalDpi="300" orientation="portrait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75"/>
  <sheetViews>
    <sheetView view="pageLayout" workbookViewId="0" topLeftCell="A1">
      <selection activeCell="K21" sqref="K21"/>
    </sheetView>
  </sheetViews>
  <sheetFormatPr defaultColWidth="9.00390625" defaultRowHeight="16.5"/>
  <cols>
    <col min="1" max="2" width="8.125" style="124" customWidth="1"/>
    <col min="3" max="3" width="8.25390625" style="124" customWidth="1"/>
    <col min="4" max="4" width="10.00390625" style="124" customWidth="1"/>
    <col min="5" max="5" width="19.375" style="125" customWidth="1"/>
    <col min="6" max="7" width="6.875" style="124" customWidth="1"/>
    <col min="8" max="13" width="5.625" style="124" customWidth="1"/>
    <col min="14" max="14" width="30.25390625" style="124" customWidth="1"/>
    <col min="15" max="15" width="2.50390625" style="74" customWidth="1"/>
    <col min="16" max="16384" width="9.00390625" style="74" customWidth="1"/>
  </cols>
  <sheetData>
    <row r="1" spans="1:14" ht="41.25" customHeight="1">
      <c r="A1" s="802" t="s">
        <v>717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41.25" customHeight="1" thickBot="1">
      <c r="A2" s="803" t="s">
        <v>763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4" ht="15.75" customHeight="1">
      <c r="A3" s="730" t="s">
        <v>368</v>
      </c>
      <c r="B3" s="731"/>
      <c r="C3" s="732"/>
      <c r="D3" s="736" t="s">
        <v>369</v>
      </c>
      <c r="E3" s="737"/>
      <c r="F3" s="737"/>
      <c r="G3" s="738"/>
      <c r="H3" s="742" t="s">
        <v>370</v>
      </c>
      <c r="I3" s="743"/>
      <c r="J3" s="743"/>
      <c r="K3" s="743"/>
      <c r="L3" s="743"/>
      <c r="M3" s="743"/>
      <c r="N3" s="744" t="s">
        <v>371</v>
      </c>
    </row>
    <row r="4" spans="1:14" ht="15.75" customHeight="1">
      <c r="A4" s="733"/>
      <c r="B4" s="734"/>
      <c r="C4" s="735"/>
      <c r="D4" s="739"/>
      <c r="E4" s="740"/>
      <c r="F4" s="740"/>
      <c r="G4" s="741"/>
      <c r="H4" s="804" t="s">
        <v>372</v>
      </c>
      <c r="I4" s="805"/>
      <c r="J4" s="746" t="s">
        <v>373</v>
      </c>
      <c r="K4" s="747"/>
      <c r="L4" s="746" t="s">
        <v>374</v>
      </c>
      <c r="M4" s="748"/>
      <c r="N4" s="745"/>
    </row>
    <row r="5" spans="1:14" ht="15.75" customHeight="1">
      <c r="A5" s="706" t="s">
        <v>375</v>
      </c>
      <c r="B5" s="707"/>
      <c r="C5" s="75" t="s">
        <v>376</v>
      </c>
      <c r="D5" s="708" t="s">
        <v>377</v>
      </c>
      <c r="E5" s="709"/>
      <c r="F5" s="67"/>
      <c r="G5" s="76" t="s">
        <v>378</v>
      </c>
      <c r="H5" s="76" t="s">
        <v>379</v>
      </c>
      <c r="I5" s="76" t="s">
        <v>380</v>
      </c>
      <c r="J5" s="364" t="s">
        <v>379</v>
      </c>
      <c r="K5" s="364" t="s">
        <v>380</v>
      </c>
      <c r="L5" s="364" t="s">
        <v>379</v>
      </c>
      <c r="M5" s="565" t="s">
        <v>380</v>
      </c>
      <c r="N5" s="77"/>
    </row>
    <row r="6" spans="1:14" ht="15.75" customHeight="1">
      <c r="A6" s="710" t="s">
        <v>470</v>
      </c>
      <c r="B6" s="713" t="s">
        <v>471</v>
      </c>
      <c r="C6" s="78"/>
      <c r="D6" s="79" t="s">
        <v>383</v>
      </c>
      <c r="E6" s="80" t="s">
        <v>384</v>
      </c>
      <c r="F6" s="75">
        <f>G6</f>
        <v>16</v>
      </c>
      <c r="G6" s="81">
        <f aca="true" t="shared" si="0" ref="G6:G23">H6+I6+J6+K6+L6+M6</f>
        <v>16</v>
      </c>
      <c r="H6" s="132">
        <v>3</v>
      </c>
      <c r="I6" s="132">
        <v>3</v>
      </c>
      <c r="J6" s="132">
        <v>3</v>
      </c>
      <c r="K6" s="132">
        <v>3</v>
      </c>
      <c r="L6" s="132">
        <v>2</v>
      </c>
      <c r="M6" s="566">
        <v>2</v>
      </c>
      <c r="N6" s="920"/>
    </row>
    <row r="7" spans="1:14" ht="15.75" customHeight="1">
      <c r="A7" s="918"/>
      <c r="B7" s="718"/>
      <c r="C7" s="68"/>
      <c r="D7" s="82" t="s">
        <v>385</v>
      </c>
      <c r="E7" s="83" t="s">
        <v>386</v>
      </c>
      <c r="F7" s="84">
        <f>G7</f>
        <v>12</v>
      </c>
      <c r="G7" s="81">
        <f t="shared" si="0"/>
        <v>12</v>
      </c>
      <c r="H7" s="132">
        <v>2</v>
      </c>
      <c r="I7" s="132">
        <v>2</v>
      </c>
      <c r="J7" s="132">
        <v>2</v>
      </c>
      <c r="K7" s="132">
        <v>2</v>
      </c>
      <c r="L7" s="132">
        <v>2</v>
      </c>
      <c r="M7" s="566">
        <v>2</v>
      </c>
      <c r="N7" s="920"/>
    </row>
    <row r="8" spans="1:14" ht="15.75" customHeight="1">
      <c r="A8" s="918"/>
      <c r="B8" s="718"/>
      <c r="C8" s="68"/>
      <c r="D8" s="82" t="s">
        <v>387</v>
      </c>
      <c r="E8" s="83" t="s">
        <v>12</v>
      </c>
      <c r="F8" s="84">
        <f>G8</f>
        <v>8</v>
      </c>
      <c r="G8" s="81">
        <f t="shared" si="0"/>
        <v>8</v>
      </c>
      <c r="H8" s="132">
        <v>4</v>
      </c>
      <c r="I8" s="132">
        <v>4</v>
      </c>
      <c r="J8" s="132"/>
      <c r="K8" s="132"/>
      <c r="L8" s="132"/>
      <c r="M8" s="566"/>
      <c r="N8" s="920"/>
    </row>
    <row r="9" spans="1:14" ht="15.75" customHeight="1">
      <c r="A9" s="918"/>
      <c r="B9" s="718"/>
      <c r="C9" s="68"/>
      <c r="D9" s="716" t="s">
        <v>23</v>
      </c>
      <c r="E9" s="85" t="s">
        <v>388</v>
      </c>
      <c r="F9" s="713">
        <v>6</v>
      </c>
      <c r="G9" s="86">
        <f t="shared" si="0"/>
        <v>2</v>
      </c>
      <c r="H9" s="132">
        <v>2</v>
      </c>
      <c r="I9" s="132"/>
      <c r="J9" s="132"/>
      <c r="K9" s="132"/>
      <c r="L9" s="132"/>
      <c r="M9" s="567"/>
      <c r="N9" s="143" t="s">
        <v>485</v>
      </c>
    </row>
    <row r="10" spans="1:14" ht="15.75" customHeight="1">
      <c r="A10" s="918"/>
      <c r="B10" s="718"/>
      <c r="C10" s="68"/>
      <c r="D10" s="717"/>
      <c r="E10" s="87" t="s">
        <v>389</v>
      </c>
      <c r="F10" s="714"/>
      <c r="G10" s="86">
        <f t="shared" si="0"/>
        <v>2</v>
      </c>
      <c r="H10" s="132"/>
      <c r="I10" s="132"/>
      <c r="J10" s="132">
        <v>1</v>
      </c>
      <c r="K10" s="132">
        <v>1</v>
      </c>
      <c r="L10" s="132"/>
      <c r="M10" s="567"/>
      <c r="N10" s="143" t="s">
        <v>390</v>
      </c>
    </row>
    <row r="11" spans="1:14" ht="15.75" customHeight="1">
      <c r="A11" s="918"/>
      <c r="B11" s="718"/>
      <c r="C11" s="88"/>
      <c r="D11" s="717"/>
      <c r="E11" s="87" t="s">
        <v>391</v>
      </c>
      <c r="F11" s="715"/>
      <c r="G11" s="89">
        <f t="shared" si="0"/>
        <v>2</v>
      </c>
      <c r="H11" s="132"/>
      <c r="I11" s="132"/>
      <c r="J11" s="132">
        <v>1</v>
      </c>
      <c r="K11" s="132">
        <v>1</v>
      </c>
      <c r="L11" s="132"/>
      <c r="M11" s="567"/>
      <c r="N11" s="143" t="s">
        <v>392</v>
      </c>
    </row>
    <row r="12" spans="1:14" ht="15.75" customHeight="1">
      <c r="A12" s="918"/>
      <c r="B12" s="718"/>
      <c r="C12" s="88">
        <f>F24</f>
        <v>76</v>
      </c>
      <c r="D12" s="713" t="s">
        <v>393</v>
      </c>
      <c r="E12" s="83" t="s">
        <v>515</v>
      </c>
      <c r="F12" s="713">
        <f>SUM(G12:G14)</f>
        <v>6</v>
      </c>
      <c r="G12" s="86">
        <f t="shared" si="0"/>
        <v>2</v>
      </c>
      <c r="H12" s="132"/>
      <c r="I12" s="132"/>
      <c r="J12" s="132">
        <v>1</v>
      </c>
      <c r="K12" s="132">
        <v>1</v>
      </c>
      <c r="L12" s="132"/>
      <c r="M12" s="566"/>
      <c r="N12" s="90" t="s">
        <v>394</v>
      </c>
    </row>
    <row r="13" spans="1:14" ht="15.75" customHeight="1">
      <c r="A13" s="918"/>
      <c r="B13" s="718"/>
      <c r="C13" s="91">
        <f>F24/F71</f>
        <v>0.3917525773195876</v>
      </c>
      <c r="D13" s="714"/>
      <c r="E13" s="83" t="s">
        <v>516</v>
      </c>
      <c r="F13" s="714"/>
      <c r="G13" s="86">
        <f t="shared" si="0"/>
        <v>2</v>
      </c>
      <c r="H13" s="132"/>
      <c r="I13" s="132"/>
      <c r="J13" s="132">
        <v>1</v>
      </c>
      <c r="K13" s="132">
        <v>1</v>
      </c>
      <c r="L13" s="132"/>
      <c r="M13" s="566"/>
      <c r="N13" s="90"/>
    </row>
    <row r="14" spans="1:14" ht="15.75" customHeight="1">
      <c r="A14" s="918"/>
      <c r="B14" s="718"/>
      <c r="C14" s="68"/>
      <c r="D14" s="715"/>
      <c r="E14" s="83" t="s">
        <v>395</v>
      </c>
      <c r="F14" s="715"/>
      <c r="G14" s="81">
        <f t="shared" si="0"/>
        <v>2</v>
      </c>
      <c r="H14" s="132"/>
      <c r="I14" s="132"/>
      <c r="J14" s="132"/>
      <c r="K14" s="132"/>
      <c r="L14" s="132">
        <v>1</v>
      </c>
      <c r="M14" s="566">
        <v>1</v>
      </c>
      <c r="N14" s="90" t="s">
        <v>396</v>
      </c>
    </row>
    <row r="15" spans="1:14" ht="15.75" customHeight="1">
      <c r="A15" s="918"/>
      <c r="B15" s="718"/>
      <c r="C15" s="68"/>
      <c r="D15" s="713" t="s">
        <v>397</v>
      </c>
      <c r="E15" s="80" t="s">
        <v>398</v>
      </c>
      <c r="F15" s="713">
        <f>SUM(G15:G17)</f>
        <v>4</v>
      </c>
      <c r="G15" s="92">
        <f t="shared" si="0"/>
        <v>2</v>
      </c>
      <c r="H15" s="132">
        <v>1</v>
      </c>
      <c r="I15" s="132">
        <v>1</v>
      </c>
      <c r="J15" s="132"/>
      <c r="K15" s="132"/>
      <c r="L15" s="132"/>
      <c r="M15" s="566"/>
      <c r="N15" s="90"/>
    </row>
    <row r="16" spans="1:14" ht="15.75" customHeight="1">
      <c r="A16" s="918"/>
      <c r="B16" s="718"/>
      <c r="C16" s="68"/>
      <c r="D16" s="714"/>
      <c r="E16" s="93" t="s">
        <v>399</v>
      </c>
      <c r="F16" s="714"/>
      <c r="G16" s="86">
        <f t="shared" si="0"/>
        <v>2</v>
      </c>
      <c r="H16" s="132"/>
      <c r="I16" s="132"/>
      <c r="J16" s="132">
        <v>1</v>
      </c>
      <c r="K16" s="132">
        <v>1</v>
      </c>
      <c r="L16" s="132"/>
      <c r="M16" s="566"/>
      <c r="N16" s="90"/>
    </row>
    <row r="17" spans="1:14" ht="15.75" customHeight="1">
      <c r="A17" s="918"/>
      <c r="B17" s="718"/>
      <c r="C17" s="68"/>
      <c r="D17" s="715"/>
      <c r="E17" s="93" t="s">
        <v>400</v>
      </c>
      <c r="F17" s="715"/>
      <c r="G17" s="86">
        <f t="shared" si="0"/>
        <v>0</v>
      </c>
      <c r="H17" s="132"/>
      <c r="I17" s="132"/>
      <c r="J17" s="132"/>
      <c r="K17" s="132"/>
      <c r="L17" s="132"/>
      <c r="M17" s="566"/>
      <c r="N17" s="90"/>
    </row>
    <row r="18" spans="1:14" ht="15.75" customHeight="1">
      <c r="A18" s="918"/>
      <c r="B18" s="718"/>
      <c r="C18" s="68"/>
      <c r="D18" s="713" t="s">
        <v>401</v>
      </c>
      <c r="E18" s="93" t="s">
        <v>402</v>
      </c>
      <c r="F18" s="713">
        <f>SUM(G18:G20)</f>
        <v>4</v>
      </c>
      <c r="G18" s="86">
        <f t="shared" si="0"/>
        <v>2</v>
      </c>
      <c r="H18" s="132">
        <v>2</v>
      </c>
      <c r="I18" s="132"/>
      <c r="J18" s="132"/>
      <c r="K18" s="132"/>
      <c r="L18" s="132"/>
      <c r="M18" s="566"/>
      <c r="N18" s="90" t="s">
        <v>403</v>
      </c>
    </row>
    <row r="19" spans="1:14" ht="15.75" customHeight="1">
      <c r="A19" s="918"/>
      <c r="B19" s="718"/>
      <c r="C19" s="68"/>
      <c r="D19" s="714"/>
      <c r="E19" s="80" t="s">
        <v>404</v>
      </c>
      <c r="F19" s="714"/>
      <c r="G19" s="86">
        <f t="shared" si="0"/>
        <v>0</v>
      </c>
      <c r="H19" s="132"/>
      <c r="I19" s="132"/>
      <c r="J19" s="132"/>
      <c r="K19" s="132"/>
      <c r="L19" s="132"/>
      <c r="M19" s="566"/>
      <c r="N19" s="90"/>
    </row>
    <row r="20" spans="1:14" ht="15.75" customHeight="1">
      <c r="A20" s="918"/>
      <c r="B20" s="718"/>
      <c r="C20" s="68"/>
      <c r="D20" s="715"/>
      <c r="E20" s="80" t="s">
        <v>405</v>
      </c>
      <c r="F20" s="715"/>
      <c r="G20" s="86">
        <f t="shared" si="0"/>
        <v>2</v>
      </c>
      <c r="H20" s="132"/>
      <c r="I20" s="132"/>
      <c r="J20" s="132"/>
      <c r="K20" s="132"/>
      <c r="L20" s="132">
        <v>1</v>
      </c>
      <c r="M20" s="566">
        <v>1</v>
      </c>
      <c r="N20" s="90"/>
    </row>
    <row r="21" spans="1:14" ht="15.75" customHeight="1">
      <c r="A21" s="918"/>
      <c r="B21" s="718"/>
      <c r="C21" s="68"/>
      <c r="D21" s="713" t="s">
        <v>406</v>
      </c>
      <c r="E21" s="93" t="s">
        <v>407</v>
      </c>
      <c r="F21" s="84">
        <f>G21</f>
        <v>12</v>
      </c>
      <c r="G21" s="86">
        <f t="shared" si="0"/>
        <v>12</v>
      </c>
      <c r="H21" s="132">
        <v>2</v>
      </c>
      <c r="I21" s="132">
        <v>2</v>
      </c>
      <c r="J21" s="132">
        <v>2</v>
      </c>
      <c r="K21" s="132">
        <v>2</v>
      </c>
      <c r="L21" s="132">
        <v>2</v>
      </c>
      <c r="M21" s="566">
        <v>2</v>
      </c>
      <c r="N21" s="90"/>
    </row>
    <row r="22" spans="1:14" ht="15.75" customHeight="1">
      <c r="A22" s="918"/>
      <c r="B22" s="718"/>
      <c r="C22" s="68"/>
      <c r="D22" s="715"/>
      <c r="E22" s="80" t="s">
        <v>408</v>
      </c>
      <c r="F22" s="66">
        <f>G22</f>
        <v>4</v>
      </c>
      <c r="G22" s="86">
        <f t="shared" si="0"/>
        <v>4</v>
      </c>
      <c r="H22" s="132">
        <v>1</v>
      </c>
      <c r="I22" s="132">
        <v>1</v>
      </c>
      <c r="J22" s="132">
        <v>1</v>
      </c>
      <c r="K22" s="132">
        <v>1</v>
      </c>
      <c r="L22" s="132"/>
      <c r="M22" s="566"/>
      <c r="N22" s="90"/>
    </row>
    <row r="23" spans="1:14" ht="15.75" customHeight="1">
      <c r="A23" s="918"/>
      <c r="B23" s="718"/>
      <c r="C23" s="68"/>
      <c r="D23" s="722" t="s">
        <v>409</v>
      </c>
      <c r="E23" s="723"/>
      <c r="F23" s="94">
        <f>G23</f>
        <v>4</v>
      </c>
      <c r="G23" s="89">
        <f t="shared" si="0"/>
        <v>4</v>
      </c>
      <c r="H23" s="156">
        <v>1</v>
      </c>
      <c r="I23" s="156">
        <v>1</v>
      </c>
      <c r="J23" s="156">
        <v>1</v>
      </c>
      <c r="K23" s="156">
        <v>1</v>
      </c>
      <c r="L23" s="156"/>
      <c r="M23" s="568"/>
      <c r="N23" s="90"/>
    </row>
    <row r="24" spans="1:14" ht="15.75" customHeight="1" thickBot="1">
      <c r="A24" s="918"/>
      <c r="B24" s="719"/>
      <c r="C24" s="69"/>
      <c r="D24" s="753" t="s">
        <v>410</v>
      </c>
      <c r="E24" s="754"/>
      <c r="F24" s="95">
        <f>SUM(F6:F23)</f>
        <v>76</v>
      </c>
      <c r="G24" s="96">
        <f>SUM(H24:M24)</f>
        <v>76</v>
      </c>
      <c r="H24" s="146">
        <f aca="true" t="shared" si="1" ref="H24:M24">SUM(H6:H23)</f>
        <v>18</v>
      </c>
      <c r="I24" s="146">
        <f t="shared" si="1"/>
        <v>14</v>
      </c>
      <c r="J24" s="146">
        <f t="shared" si="1"/>
        <v>14</v>
      </c>
      <c r="K24" s="146">
        <f t="shared" si="1"/>
        <v>14</v>
      </c>
      <c r="L24" s="146">
        <f t="shared" si="1"/>
        <v>8</v>
      </c>
      <c r="M24" s="569">
        <f t="shared" si="1"/>
        <v>8</v>
      </c>
      <c r="N24" s="143"/>
    </row>
    <row r="25" spans="1:14" ht="15.75" customHeight="1">
      <c r="A25" s="918"/>
      <c r="B25" s="806" t="s">
        <v>411</v>
      </c>
      <c r="C25" s="68"/>
      <c r="D25" s="755" t="s">
        <v>412</v>
      </c>
      <c r="E25" s="916"/>
      <c r="F25" s="925">
        <f>G32</f>
        <v>28</v>
      </c>
      <c r="G25" s="97">
        <f aca="true" t="shared" si="2" ref="G25:G31">H25+I25+J25+K25+L25+M25</f>
        <v>4</v>
      </c>
      <c r="H25" s="147">
        <v>2</v>
      </c>
      <c r="I25" s="147">
        <v>2</v>
      </c>
      <c r="J25" s="147"/>
      <c r="K25" s="147"/>
      <c r="L25" s="147"/>
      <c r="M25" s="570"/>
      <c r="N25" s="928"/>
    </row>
    <row r="26" spans="1:14" ht="15.75" customHeight="1">
      <c r="A26" s="918"/>
      <c r="B26" s="807"/>
      <c r="C26" s="99"/>
      <c r="D26" s="701" t="s">
        <v>413</v>
      </c>
      <c r="E26" s="704"/>
      <c r="F26" s="926"/>
      <c r="G26" s="81">
        <f t="shared" si="2"/>
        <v>4</v>
      </c>
      <c r="H26" s="132"/>
      <c r="I26" s="132"/>
      <c r="J26" s="132">
        <v>2</v>
      </c>
      <c r="K26" s="132">
        <v>2</v>
      </c>
      <c r="L26" s="132"/>
      <c r="M26" s="566"/>
      <c r="N26" s="929"/>
    </row>
    <row r="27" spans="1:14" ht="15.75" customHeight="1">
      <c r="A27" s="918"/>
      <c r="B27" s="807"/>
      <c r="C27" s="99"/>
      <c r="D27" s="701" t="s">
        <v>414</v>
      </c>
      <c r="E27" s="724"/>
      <c r="F27" s="926"/>
      <c r="G27" s="81">
        <f t="shared" si="2"/>
        <v>4</v>
      </c>
      <c r="H27" s="132"/>
      <c r="I27" s="132"/>
      <c r="J27" s="132">
        <v>2</v>
      </c>
      <c r="K27" s="132">
        <v>2</v>
      </c>
      <c r="L27" s="132"/>
      <c r="M27" s="566"/>
      <c r="N27" s="929"/>
    </row>
    <row r="28" spans="1:14" ht="15.75" customHeight="1">
      <c r="A28" s="918"/>
      <c r="B28" s="807"/>
      <c r="C28" s="101">
        <f>F25</f>
        <v>28</v>
      </c>
      <c r="D28" s="701" t="s">
        <v>415</v>
      </c>
      <c r="E28" s="704"/>
      <c r="F28" s="926"/>
      <c r="G28" s="81">
        <f t="shared" si="2"/>
        <v>4</v>
      </c>
      <c r="H28" s="132"/>
      <c r="I28" s="132"/>
      <c r="J28" s="132"/>
      <c r="K28" s="132"/>
      <c r="L28" s="132">
        <v>2</v>
      </c>
      <c r="M28" s="566">
        <v>2</v>
      </c>
      <c r="N28" s="929"/>
    </row>
    <row r="29" spans="1:14" ht="15.75" customHeight="1">
      <c r="A29" s="918"/>
      <c r="B29" s="807"/>
      <c r="C29" s="101"/>
      <c r="D29" s="701" t="s">
        <v>416</v>
      </c>
      <c r="E29" s="917"/>
      <c r="F29" s="926"/>
      <c r="G29" s="81">
        <f t="shared" si="2"/>
        <v>6</v>
      </c>
      <c r="H29" s="131">
        <v>3</v>
      </c>
      <c r="I29" s="131">
        <v>3</v>
      </c>
      <c r="J29" s="132"/>
      <c r="K29" s="132"/>
      <c r="L29" s="132"/>
      <c r="M29" s="566"/>
      <c r="N29" s="929"/>
    </row>
    <row r="30" spans="1:14" ht="15.75" customHeight="1">
      <c r="A30" s="918"/>
      <c r="B30" s="807"/>
      <c r="C30" s="103">
        <f>F25/F71</f>
        <v>0.14432989690721648</v>
      </c>
      <c r="D30" s="701" t="s">
        <v>624</v>
      </c>
      <c r="E30" s="917"/>
      <c r="F30" s="926"/>
      <c r="G30" s="102">
        <f t="shared" si="2"/>
        <v>3</v>
      </c>
      <c r="H30" s="131">
        <v>3</v>
      </c>
      <c r="I30" s="131"/>
      <c r="J30" s="132"/>
      <c r="K30" s="132"/>
      <c r="L30" s="132"/>
      <c r="M30" s="566"/>
      <c r="N30" s="929"/>
    </row>
    <row r="31" spans="1:14" ht="15.75" customHeight="1">
      <c r="A31" s="918"/>
      <c r="B31" s="807"/>
      <c r="C31" s="99"/>
      <c r="D31" s="720" t="s">
        <v>625</v>
      </c>
      <c r="E31" s="721"/>
      <c r="F31" s="926"/>
      <c r="G31" s="102">
        <f t="shared" si="2"/>
        <v>3</v>
      </c>
      <c r="H31" s="131"/>
      <c r="I31" s="131">
        <v>3</v>
      </c>
      <c r="J31" s="132"/>
      <c r="K31" s="132"/>
      <c r="L31" s="132"/>
      <c r="M31" s="566"/>
      <c r="N31" s="929"/>
    </row>
    <row r="32" spans="1:14" ht="15.75" customHeight="1" thickBot="1">
      <c r="A32" s="919"/>
      <c r="B32" s="808"/>
      <c r="C32" s="104"/>
      <c r="D32" s="753" t="s">
        <v>419</v>
      </c>
      <c r="E32" s="757"/>
      <c r="F32" s="927"/>
      <c r="G32" s="105">
        <f>SUM(H32:M32)</f>
        <v>28</v>
      </c>
      <c r="H32" s="149">
        <f aca="true" t="shared" si="3" ref="H32:M32">SUM(H25:H31)</f>
        <v>8</v>
      </c>
      <c r="I32" s="149">
        <f t="shared" si="3"/>
        <v>8</v>
      </c>
      <c r="J32" s="149">
        <f t="shared" si="3"/>
        <v>4</v>
      </c>
      <c r="K32" s="149">
        <f t="shared" si="3"/>
        <v>4</v>
      </c>
      <c r="L32" s="149">
        <f t="shared" si="3"/>
        <v>2</v>
      </c>
      <c r="M32" s="571">
        <f t="shared" si="3"/>
        <v>2</v>
      </c>
      <c r="N32" s="143"/>
    </row>
    <row r="33" spans="1:14" ht="15.75" customHeight="1">
      <c r="A33" s="730" t="s">
        <v>626</v>
      </c>
      <c r="B33" s="861" t="s">
        <v>421</v>
      </c>
      <c r="C33" s="160"/>
      <c r="D33" s="701" t="s">
        <v>422</v>
      </c>
      <c r="E33" s="702"/>
      <c r="F33" s="107">
        <v>2</v>
      </c>
      <c r="G33" s="102">
        <f>SUM(H33:M33)</f>
        <v>2</v>
      </c>
      <c r="H33" s="131"/>
      <c r="I33" s="131">
        <v>2</v>
      </c>
      <c r="J33" s="131"/>
      <c r="K33" s="131"/>
      <c r="L33" s="131"/>
      <c r="M33" s="572"/>
      <c r="N33" s="108" t="s">
        <v>423</v>
      </c>
    </row>
    <row r="34" spans="1:14" ht="15.75" customHeight="1">
      <c r="A34" s="921"/>
      <c r="B34" s="923"/>
      <c r="C34" s="68"/>
      <c r="D34" s="701" t="s">
        <v>424</v>
      </c>
      <c r="E34" s="702"/>
      <c r="F34" s="751">
        <v>2</v>
      </c>
      <c r="G34" s="102">
        <f>SUM(H34:M34)</f>
        <v>1</v>
      </c>
      <c r="H34" s="131"/>
      <c r="I34" s="131"/>
      <c r="J34" s="131"/>
      <c r="K34" s="131"/>
      <c r="L34" s="131">
        <v>1</v>
      </c>
      <c r="M34" s="572"/>
      <c r="N34" s="855" t="s">
        <v>425</v>
      </c>
    </row>
    <row r="35" spans="1:14" ht="15.75" customHeight="1">
      <c r="A35" s="921"/>
      <c r="B35" s="923"/>
      <c r="C35" s="68"/>
      <c r="D35" s="100" t="s">
        <v>426</v>
      </c>
      <c r="E35" s="71"/>
      <c r="F35" s="759"/>
      <c r="G35" s="102">
        <v>1</v>
      </c>
      <c r="H35" s="131"/>
      <c r="I35" s="131"/>
      <c r="J35" s="131"/>
      <c r="K35" s="131"/>
      <c r="L35" s="131"/>
      <c r="M35" s="572">
        <v>1</v>
      </c>
      <c r="N35" s="856"/>
    </row>
    <row r="36" spans="1:14" ht="15.75" customHeight="1">
      <c r="A36" s="921"/>
      <c r="B36" s="923"/>
      <c r="C36" s="68"/>
      <c r="D36" s="100" t="s">
        <v>427</v>
      </c>
      <c r="E36" s="71"/>
      <c r="F36" s="751">
        <v>2</v>
      </c>
      <c r="G36" s="102">
        <v>1</v>
      </c>
      <c r="H36" s="131">
        <v>1</v>
      </c>
      <c r="I36" s="131"/>
      <c r="J36" s="131"/>
      <c r="K36" s="131"/>
      <c r="L36" s="131"/>
      <c r="M36" s="572"/>
      <c r="N36" s="855" t="s">
        <v>428</v>
      </c>
    </row>
    <row r="37" spans="1:14" ht="15.75" customHeight="1">
      <c r="A37" s="921"/>
      <c r="B37" s="923"/>
      <c r="C37" s="68"/>
      <c r="D37" s="100" t="s">
        <v>429</v>
      </c>
      <c r="E37" s="71"/>
      <c r="F37" s="759"/>
      <c r="G37" s="102">
        <v>1</v>
      </c>
      <c r="H37" s="131"/>
      <c r="I37" s="131">
        <v>1</v>
      </c>
      <c r="J37" s="131"/>
      <c r="K37" s="131"/>
      <c r="L37" s="131"/>
      <c r="M37" s="572"/>
      <c r="N37" s="856"/>
    </row>
    <row r="38" spans="1:14" ht="15.75" customHeight="1">
      <c r="A38" s="921"/>
      <c r="B38" s="923"/>
      <c r="C38" s="68"/>
      <c r="D38" s="100" t="s">
        <v>430</v>
      </c>
      <c r="E38" s="71"/>
      <c r="F38" s="751">
        <v>2</v>
      </c>
      <c r="G38" s="102">
        <v>1</v>
      </c>
      <c r="H38" s="131"/>
      <c r="I38" s="131"/>
      <c r="J38" s="131">
        <v>1</v>
      </c>
      <c r="K38" s="131"/>
      <c r="L38" s="131"/>
      <c r="M38" s="572"/>
      <c r="N38" s="855" t="s">
        <v>431</v>
      </c>
    </row>
    <row r="39" spans="1:14" ht="15.75" customHeight="1">
      <c r="A39" s="921"/>
      <c r="B39" s="923"/>
      <c r="C39" s="68"/>
      <c r="D39" s="100" t="s">
        <v>432</v>
      </c>
      <c r="E39" s="71"/>
      <c r="F39" s="752"/>
      <c r="G39" s="102">
        <v>1</v>
      </c>
      <c r="H39" s="131"/>
      <c r="I39" s="131"/>
      <c r="J39" s="131"/>
      <c r="K39" s="131">
        <v>1</v>
      </c>
      <c r="L39" s="131"/>
      <c r="M39" s="572"/>
      <c r="N39" s="856"/>
    </row>
    <row r="40" spans="1:14" ht="15.75" customHeight="1">
      <c r="A40" s="921"/>
      <c r="B40" s="923"/>
      <c r="C40" s="68"/>
      <c r="D40" s="100" t="s">
        <v>433</v>
      </c>
      <c r="E40" s="71"/>
      <c r="F40" s="751">
        <v>4</v>
      </c>
      <c r="G40" s="102">
        <v>2</v>
      </c>
      <c r="H40" s="131"/>
      <c r="I40" s="131"/>
      <c r="J40" s="131"/>
      <c r="K40" s="131"/>
      <c r="L40" s="131">
        <v>2</v>
      </c>
      <c r="M40" s="572"/>
      <c r="N40" s="855" t="s">
        <v>434</v>
      </c>
    </row>
    <row r="41" spans="1:14" ht="15.75" customHeight="1">
      <c r="A41" s="921"/>
      <c r="B41" s="923"/>
      <c r="C41" s="68"/>
      <c r="D41" s="701" t="s">
        <v>435</v>
      </c>
      <c r="E41" s="703"/>
      <c r="F41" s="759"/>
      <c r="G41" s="102">
        <v>2</v>
      </c>
      <c r="H41" s="131"/>
      <c r="I41" s="131"/>
      <c r="J41" s="131"/>
      <c r="K41" s="131"/>
      <c r="L41" s="131"/>
      <c r="M41" s="572">
        <v>2</v>
      </c>
      <c r="N41" s="856"/>
    </row>
    <row r="42" spans="1:14" ht="15.75" customHeight="1">
      <c r="A42" s="921"/>
      <c r="B42" s="923"/>
      <c r="C42" s="68"/>
      <c r="D42" s="100" t="s">
        <v>436</v>
      </c>
      <c r="E42" s="70"/>
      <c r="F42" s="700">
        <v>4</v>
      </c>
      <c r="G42" s="102">
        <v>2</v>
      </c>
      <c r="H42" s="131">
        <v>2</v>
      </c>
      <c r="I42" s="131"/>
      <c r="J42" s="131"/>
      <c r="K42" s="131"/>
      <c r="L42" s="131"/>
      <c r="M42" s="572"/>
      <c r="N42" s="855" t="s">
        <v>437</v>
      </c>
    </row>
    <row r="43" spans="1:14" ht="15.75" customHeight="1">
      <c r="A43" s="921"/>
      <c r="B43" s="923"/>
      <c r="C43" s="68"/>
      <c r="D43" s="701" t="s">
        <v>438</v>
      </c>
      <c r="E43" s="702"/>
      <c r="F43" s="700"/>
      <c r="G43" s="102">
        <f>SUM(H43:M43)</f>
        <v>2</v>
      </c>
      <c r="H43" s="131"/>
      <c r="I43" s="131">
        <v>2</v>
      </c>
      <c r="J43" s="131"/>
      <c r="K43" s="131"/>
      <c r="L43" s="131"/>
      <c r="M43" s="572"/>
      <c r="N43" s="857"/>
    </row>
    <row r="44" spans="1:14" ht="15.75" customHeight="1">
      <c r="A44" s="921"/>
      <c r="B44" s="923"/>
      <c r="C44" s="68"/>
      <c r="D44" s="100" t="s">
        <v>439</v>
      </c>
      <c r="E44" s="71"/>
      <c r="F44" s="700">
        <v>4</v>
      </c>
      <c r="G44" s="102">
        <v>2</v>
      </c>
      <c r="H44" s="131"/>
      <c r="I44" s="131"/>
      <c r="J44" s="131">
        <v>2</v>
      </c>
      <c r="K44" s="131"/>
      <c r="L44" s="131"/>
      <c r="M44" s="572"/>
      <c r="N44" s="855" t="s">
        <v>440</v>
      </c>
    </row>
    <row r="45" spans="1:14" ht="15.75" customHeight="1">
      <c r="A45" s="921"/>
      <c r="B45" s="923"/>
      <c r="C45" s="68"/>
      <c r="D45" s="701" t="s">
        <v>441</v>
      </c>
      <c r="E45" s="702"/>
      <c r="F45" s="700"/>
      <c r="G45" s="102">
        <f>SUM(H45:M45)</f>
        <v>2</v>
      </c>
      <c r="H45" s="131"/>
      <c r="I45" s="131"/>
      <c r="J45" s="131"/>
      <c r="K45" s="131">
        <v>2</v>
      </c>
      <c r="L45" s="131"/>
      <c r="M45" s="572"/>
      <c r="N45" s="856"/>
    </row>
    <row r="46" spans="1:14" ht="15.75" customHeight="1">
      <c r="A46" s="921"/>
      <c r="B46" s="923"/>
      <c r="C46" s="68"/>
      <c r="D46" s="701" t="s">
        <v>442</v>
      </c>
      <c r="E46" s="702"/>
      <c r="F46" s="700">
        <v>4</v>
      </c>
      <c r="G46" s="102">
        <f>SUM(H46:M46)</f>
        <v>2</v>
      </c>
      <c r="H46" s="131"/>
      <c r="I46" s="131"/>
      <c r="J46" s="131"/>
      <c r="K46" s="131"/>
      <c r="L46" s="131">
        <v>2</v>
      </c>
      <c r="M46" s="572"/>
      <c r="N46" s="860" t="s">
        <v>443</v>
      </c>
    </row>
    <row r="47" spans="1:14" ht="15.75" customHeight="1">
      <c r="A47" s="921"/>
      <c r="B47" s="923"/>
      <c r="C47" s="68"/>
      <c r="D47" s="100" t="s">
        <v>444</v>
      </c>
      <c r="E47" s="71"/>
      <c r="F47" s="700"/>
      <c r="G47" s="102">
        <v>2</v>
      </c>
      <c r="H47" s="131"/>
      <c r="I47" s="131"/>
      <c r="J47" s="131"/>
      <c r="K47" s="131"/>
      <c r="L47" s="131"/>
      <c r="M47" s="572">
        <v>2</v>
      </c>
      <c r="N47" s="856"/>
    </row>
    <row r="48" spans="1:14" ht="15.75" customHeight="1">
      <c r="A48" s="921"/>
      <c r="B48" s="923"/>
      <c r="C48" s="68"/>
      <c r="D48" s="701" t="s">
        <v>13</v>
      </c>
      <c r="E48" s="702"/>
      <c r="F48" s="65">
        <v>8</v>
      </c>
      <c r="G48" s="102">
        <f>SUM(H48:M48)</f>
        <v>8</v>
      </c>
      <c r="H48" s="131"/>
      <c r="I48" s="131"/>
      <c r="J48" s="131">
        <v>4</v>
      </c>
      <c r="K48" s="131">
        <v>4</v>
      </c>
      <c r="L48" s="131"/>
      <c r="M48" s="572"/>
      <c r="N48" s="109"/>
    </row>
    <row r="49" spans="1:14" ht="15.75" customHeight="1">
      <c r="A49" s="921"/>
      <c r="B49" s="923"/>
      <c r="C49" s="68"/>
      <c r="D49" s="701" t="s">
        <v>445</v>
      </c>
      <c r="E49" s="703"/>
      <c r="F49" s="700">
        <v>8</v>
      </c>
      <c r="G49" s="102">
        <v>4</v>
      </c>
      <c r="H49" s="131"/>
      <c r="I49" s="131"/>
      <c r="J49" s="131"/>
      <c r="K49" s="131"/>
      <c r="L49" s="131">
        <v>4</v>
      </c>
      <c r="M49" s="572"/>
      <c r="N49" s="855" t="s">
        <v>446</v>
      </c>
    </row>
    <row r="50" spans="1:14" ht="15.75" customHeight="1">
      <c r="A50" s="921"/>
      <c r="B50" s="923"/>
      <c r="C50" s="68"/>
      <c r="D50" s="701" t="s">
        <v>447</v>
      </c>
      <c r="E50" s="703"/>
      <c r="F50" s="700"/>
      <c r="G50" s="102">
        <v>4</v>
      </c>
      <c r="H50" s="131"/>
      <c r="I50" s="131"/>
      <c r="J50" s="131"/>
      <c r="K50" s="131"/>
      <c r="L50" s="131"/>
      <c r="M50" s="572">
        <v>4</v>
      </c>
      <c r="N50" s="856"/>
    </row>
    <row r="51" spans="1:14" ht="15.75" customHeight="1">
      <c r="A51" s="921"/>
      <c r="B51" s="923"/>
      <c r="C51" s="68"/>
      <c r="D51" s="701" t="s">
        <v>448</v>
      </c>
      <c r="E51" s="702"/>
      <c r="F51" s="65">
        <v>3</v>
      </c>
      <c r="G51" s="78">
        <v>3</v>
      </c>
      <c r="H51" s="156"/>
      <c r="I51" s="156">
        <v>3</v>
      </c>
      <c r="J51" s="132"/>
      <c r="K51" s="132"/>
      <c r="L51" s="132"/>
      <c r="M51" s="566"/>
      <c r="N51" s="72" t="s">
        <v>449</v>
      </c>
    </row>
    <row r="52" spans="1:14" ht="15.75" customHeight="1">
      <c r="A52" s="921"/>
      <c r="B52" s="923"/>
      <c r="C52" s="68"/>
      <c r="D52" s="800" t="s">
        <v>450</v>
      </c>
      <c r="E52" s="801"/>
      <c r="F52" s="2">
        <v>1</v>
      </c>
      <c r="G52" s="78">
        <v>1</v>
      </c>
      <c r="H52" s="156">
        <v>1</v>
      </c>
      <c r="I52" s="156"/>
      <c r="J52" s="132"/>
      <c r="K52" s="132"/>
      <c r="L52" s="132"/>
      <c r="M52" s="566"/>
      <c r="N52" s="110"/>
    </row>
    <row r="53" spans="1:14" ht="15.75" customHeight="1">
      <c r="A53" s="921"/>
      <c r="B53" s="923"/>
      <c r="C53" s="68"/>
      <c r="D53" s="701"/>
      <c r="E53" s="703"/>
      <c r="F53" s="81"/>
      <c r="G53" s="81"/>
      <c r="H53" s="132"/>
      <c r="I53" s="132"/>
      <c r="J53" s="156"/>
      <c r="K53" s="156"/>
      <c r="L53" s="156"/>
      <c r="M53" s="568"/>
      <c r="N53" s="110"/>
    </row>
    <row r="54" spans="1:14" ht="15.75" customHeight="1" thickBot="1">
      <c r="A54" s="921"/>
      <c r="B54" s="924"/>
      <c r="C54" s="68"/>
      <c r="D54" s="772" t="s">
        <v>419</v>
      </c>
      <c r="E54" s="773"/>
      <c r="F54" s="8">
        <f>SUM(F33:F53)</f>
        <v>44</v>
      </c>
      <c r="G54" s="104">
        <f>SUM(H54:M54)</f>
        <v>44</v>
      </c>
      <c r="H54" s="366">
        <f aca="true" t="shared" si="4" ref="H54:M54">SUM(H33:H53)</f>
        <v>4</v>
      </c>
      <c r="I54" s="366">
        <f t="shared" si="4"/>
        <v>8</v>
      </c>
      <c r="J54" s="134">
        <f t="shared" si="4"/>
        <v>7</v>
      </c>
      <c r="K54" s="134">
        <f t="shared" si="4"/>
        <v>7</v>
      </c>
      <c r="L54" s="134">
        <f t="shared" si="4"/>
        <v>9</v>
      </c>
      <c r="M54" s="573">
        <f t="shared" si="4"/>
        <v>9</v>
      </c>
      <c r="N54" s="129"/>
    </row>
    <row r="55" spans="1:14" ht="15.75" customHeight="1">
      <c r="A55" s="921"/>
      <c r="B55" s="161" t="s">
        <v>627</v>
      </c>
      <c r="C55" s="68"/>
      <c r="D55" s="755" t="s">
        <v>859</v>
      </c>
      <c r="E55" s="931"/>
      <c r="F55" s="946">
        <f>G70</f>
        <v>44</v>
      </c>
      <c r="G55" s="99">
        <v>3</v>
      </c>
      <c r="H55" s="131"/>
      <c r="I55" s="131"/>
      <c r="J55" s="131"/>
      <c r="K55" s="131"/>
      <c r="L55" s="131">
        <v>3</v>
      </c>
      <c r="M55" s="584"/>
      <c r="N55" s="143"/>
    </row>
    <row r="56" spans="1:14" ht="15.75" customHeight="1">
      <c r="A56" s="921"/>
      <c r="B56" s="162"/>
      <c r="C56" s="130"/>
      <c r="D56" s="701" t="s">
        <v>860</v>
      </c>
      <c r="E56" s="724"/>
      <c r="F56" s="752"/>
      <c r="G56" s="81">
        <v>3</v>
      </c>
      <c r="H56" s="131"/>
      <c r="I56" s="131"/>
      <c r="J56" s="131"/>
      <c r="K56" s="131"/>
      <c r="L56" s="131"/>
      <c r="M56" s="572">
        <v>3</v>
      </c>
      <c r="N56" s="163"/>
    </row>
    <row r="57" spans="1:14" ht="15.75" customHeight="1">
      <c r="A57" s="918"/>
      <c r="B57" s="764" t="s">
        <v>452</v>
      </c>
      <c r="C57" s="68"/>
      <c r="D57" s="932" t="s">
        <v>628</v>
      </c>
      <c r="E57" s="933"/>
      <c r="F57" s="752"/>
      <c r="G57" s="81">
        <f>SUM(H57:M57)</f>
        <v>2</v>
      </c>
      <c r="H57" s="131"/>
      <c r="I57" s="131"/>
      <c r="J57" s="131"/>
      <c r="K57" s="131"/>
      <c r="L57" s="131">
        <v>1</v>
      </c>
      <c r="M57" s="572">
        <v>1</v>
      </c>
      <c r="N57" s="163" t="s">
        <v>629</v>
      </c>
    </row>
    <row r="58" spans="1:14" ht="15.75" customHeight="1">
      <c r="A58" s="918"/>
      <c r="B58" s="764"/>
      <c r="C58" s="88">
        <f>F70</f>
        <v>90</v>
      </c>
      <c r="D58" s="720" t="s">
        <v>630</v>
      </c>
      <c r="E58" s="809"/>
      <c r="F58" s="752"/>
      <c r="G58" s="81">
        <f>SUM(H58:M58)</f>
        <v>4</v>
      </c>
      <c r="H58" s="132"/>
      <c r="I58" s="132"/>
      <c r="J58" s="132"/>
      <c r="K58" s="132"/>
      <c r="L58" s="132">
        <v>2</v>
      </c>
      <c r="M58" s="566">
        <v>2</v>
      </c>
      <c r="N58" s="163" t="s">
        <v>631</v>
      </c>
    </row>
    <row r="59" spans="1:14" ht="13.5" customHeight="1">
      <c r="A59" s="918"/>
      <c r="B59" s="764"/>
      <c r="C59" s="113">
        <f>F70/F71</f>
        <v>0.4639175257731959</v>
      </c>
      <c r="D59" s="701" t="s">
        <v>632</v>
      </c>
      <c r="E59" s="724"/>
      <c r="F59" s="752"/>
      <c r="G59" s="102">
        <f aca="true" t="shared" si="5" ref="G59:G74">SUM(H59:M59)</f>
        <v>6</v>
      </c>
      <c r="H59" s="131"/>
      <c r="I59" s="131"/>
      <c r="J59" s="132"/>
      <c r="K59" s="132"/>
      <c r="L59" s="132">
        <v>3</v>
      </c>
      <c r="M59" s="566">
        <v>3</v>
      </c>
      <c r="N59" s="163" t="s">
        <v>633</v>
      </c>
    </row>
    <row r="60" spans="1:14" ht="15.75" customHeight="1">
      <c r="A60" s="918"/>
      <c r="B60" s="764"/>
      <c r="C60" s="68"/>
      <c r="D60" s="701" t="s">
        <v>634</v>
      </c>
      <c r="E60" s="724"/>
      <c r="F60" s="752"/>
      <c r="G60" s="102">
        <f t="shared" si="5"/>
        <v>4</v>
      </c>
      <c r="H60" s="132"/>
      <c r="I60" s="132"/>
      <c r="J60" s="132"/>
      <c r="K60" s="132"/>
      <c r="L60" s="132">
        <v>2</v>
      </c>
      <c r="M60" s="566">
        <v>2</v>
      </c>
      <c r="N60" s="163" t="s">
        <v>635</v>
      </c>
    </row>
    <row r="61" spans="1:14" ht="15.75" customHeight="1">
      <c r="A61" s="918"/>
      <c r="B61" s="764"/>
      <c r="C61" s="68"/>
      <c r="D61" s="701" t="s">
        <v>636</v>
      </c>
      <c r="E61" s="724"/>
      <c r="F61" s="752"/>
      <c r="G61" s="102">
        <f t="shared" si="5"/>
        <v>4</v>
      </c>
      <c r="H61" s="132"/>
      <c r="I61" s="132"/>
      <c r="J61" s="132">
        <v>2</v>
      </c>
      <c r="K61" s="132">
        <v>2</v>
      </c>
      <c r="L61" s="132"/>
      <c r="M61" s="566"/>
      <c r="N61" s="163"/>
    </row>
    <row r="62" spans="1:14" ht="15.75" customHeight="1" hidden="1">
      <c r="A62" s="918"/>
      <c r="B62" s="764"/>
      <c r="C62" s="68"/>
      <c r="D62" s="701"/>
      <c r="E62" s="724"/>
      <c r="F62" s="752"/>
      <c r="G62" s="102">
        <f t="shared" si="5"/>
        <v>0</v>
      </c>
      <c r="H62" s="81"/>
      <c r="I62" s="81"/>
      <c r="J62" s="132"/>
      <c r="K62" s="132"/>
      <c r="L62" s="132"/>
      <c r="M62" s="566"/>
      <c r="N62" s="163"/>
    </row>
    <row r="63" spans="1:14" ht="15.75" customHeight="1">
      <c r="A63" s="918"/>
      <c r="B63" s="764"/>
      <c r="C63" s="68"/>
      <c r="D63" s="701" t="s">
        <v>637</v>
      </c>
      <c r="E63" s="724"/>
      <c r="F63" s="752"/>
      <c r="G63" s="102">
        <f t="shared" si="5"/>
        <v>10</v>
      </c>
      <c r="H63" s="81"/>
      <c r="I63" s="81"/>
      <c r="J63" s="152">
        <v>5</v>
      </c>
      <c r="K63" s="152">
        <v>5</v>
      </c>
      <c r="L63" s="132"/>
      <c r="M63" s="566"/>
      <c r="N63" s="163" t="s">
        <v>638</v>
      </c>
    </row>
    <row r="64" spans="1:14" ht="15.75" customHeight="1">
      <c r="A64" s="918"/>
      <c r="B64" s="764"/>
      <c r="C64" s="68"/>
      <c r="D64" s="701" t="s">
        <v>639</v>
      </c>
      <c r="E64" s="724"/>
      <c r="F64" s="752"/>
      <c r="G64" s="102">
        <f t="shared" si="5"/>
        <v>4</v>
      </c>
      <c r="H64" s="81">
        <v>2</v>
      </c>
      <c r="I64" s="81">
        <v>2</v>
      </c>
      <c r="J64" s="132"/>
      <c r="K64" s="132"/>
      <c r="L64" s="132"/>
      <c r="M64" s="566"/>
      <c r="N64" s="163"/>
    </row>
    <row r="65" spans="1:14" ht="15.75" customHeight="1">
      <c r="A65" s="918"/>
      <c r="B65" s="764"/>
      <c r="C65" s="68"/>
      <c r="D65" s="701" t="s">
        <v>640</v>
      </c>
      <c r="E65" s="724"/>
      <c r="F65" s="752"/>
      <c r="G65" s="102">
        <f t="shared" si="5"/>
        <v>4</v>
      </c>
      <c r="H65" s="81"/>
      <c r="I65" s="81"/>
      <c r="J65" s="132"/>
      <c r="K65" s="132"/>
      <c r="L65" s="132">
        <v>2</v>
      </c>
      <c r="M65" s="566">
        <v>2</v>
      </c>
      <c r="N65" s="163" t="s">
        <v>641</v>
      </c>
    </row>
    <row r="66" spans="1:14" ht="15.75" customHeight="1">
      <c r="A66" s="918"/>
      <c r="B66" s="764"/>
      <c r="C66" s="68"/>
      <c r="D66" s="930"/>
      <c r="E66" s="917"/>
      <c r="F66" s="752"/>
      <c r="G66" s="102">
        <f t="shared" si="5"/>
        <v>0</v>
      </c>
      <c r="H66" s="81"/>
      <c r="I66" s="115"/>
      <c r="J66" s="152"/>
      <c r="K66" s="152"/>
      <c r="L66" s="152"/>
      <c r="M66" s="580"/>
      <c r="N66" s="163"/>
    </row>
    <row r="67" spans="1:14" ht="15.75" customHeight="1">
      <c r="A67" s="918"/>
      <c r="B67" s="764"/>
      <c r="C67" s="68"/>
      <c r="D67" s="701"/>
      <c r="E67" s="917"/>
      <c r="F67" s="752"/>
      <c r="G67" s="102">
        <f t="shared" si="5"/>
        <v>0</v>
      </c>
      <c r="H67" s="81"/>
      <c r="I67" s="81"/>
      <c r="J67" s="132"/>
      <c r="K67" s="132"/>
      <c r="L67" s="132"/>
      <c r="M67" s="566"/>
      <c r="N67" s="163" t="s">
        <v>642</v>
      </c>
    </row>
    <row r="68" spans="1:14" ht="15.75" customHeight="1">
      <c r="A68" s="918"/>
      <c r="B68" s="764"/>
      <c r="C68" s="68"/>
      <c r="D68" s="701"/>
      <c r="E68" s="917"/>
      <c r="F68" s="752"/>
      <c r="G68" s="102">
        <f t="shared" si="5"/>
        <v>0</v>
      </c>
      <c r="H68" s="81"/>
      <c r="I68" s="81"/>
      <c r="J68" s="132"/>
      <c r="K68" s="132"/>
      <c r="L68" s="132"/>
      <c r="M68" s="566"/>
      <c r="N68" s="163" t="s">
        <v>643</v>
      </c>
    </row>
    <row r="69" spans="1:14" ht="15.75" customHeight="1">
      <c r="A69" s="918"/>
      <c r="B69" s="764"/>
      <c r="C69" s="68"/>
      <c r="D69" s="864"/>
      <c r="E69" s="865"/>
      <c r="F69" s="759"/>
      <c r="G69" s="102">
        <f t="shared" si="5"/>
        <v>0</v>
      </c>
      <c r="H69" s="102"/>
      <c r="I69" s="102"/>
      <c r="J69" s="131"/>
      <c r="K69" s="131"/>
      <c r="L69" s="131"/>
      <c r="M69" s="572"/>
      <c r="N69" s="163"/>
    </row>
    <row r="70" spans="1:14" ht="15.75" customHeight="1">
      <c r="A70" s="922"/>
      <c r="B70" s="863"/>
      <c r="C70" s="68"/>
      <c r="D70" s="787" t="s">
        <v>460</v>
      </c>
      <c r="E70" s="788"/>
      <c r="F70" s="95">
        <v>90</v>
      </c>
      <c r="G70" s="96">
        <f aca="true" t="shared" si="6" ref="G70:M70">SUM(G55:G69)</f>
        <v>44</v>
      </c>
      <c r="H70" s="96">
        <f t="shared" si="6"/>
        <v>2</v>
      </c>
      <c r="I70" s="96">
        <f t="shared" si="6"/>
        <v>2</v>
      </c>
      <c r="J70" s="146">
        <f t="shared" si="6"/>
        <v>7</v>
      </c>
      <c r="K70" s="146">
        <f t="shared" si="6"/>
        <v>7</v>
      </c>
      <c r="L70" s="146">
        <f t="shared" si="6"/>
        <v>13</v>
      </c>
      <c r="M70" s="569">
        <f t="shared" si="6"/>
        <v>13</v>
      </c>
      <c r="N70" s="164"/>
    </row>
    <row r="71" spans="1:14" ht="27.75" customHeight="1">
      <c r="A71" s="706" t="s">
        <v>461</v>
      </c>
      <c r="B71" s="939"/>
      <c r="C71" s="939"/>
      <c r="D71" s="939"/>
      <c r="E71" s="940"/>
      <c r="F71" s="95">
        <f>F70+F25+F24</f>
        <v>194</v>
      </c>
      <c r="G71" s="118">
        <f t="shared" si="5"/>
        <v>192</v>
      </c>
      <c r="H71" s="118">
        <f aca="true" t="shared" si="7" ref="H71:M71">H24+H54+H32+H70</f>
        <v>32</v>
      </c>
      <c r="I71" s="118">
        <f t="shared" si="7"/>
        <v>32</v>
      </c>
      <c r="J71" s="152">
        <f t="shared" si="7"/>
        <v>32</v>
      </c>
      <c r="K71" s="152">
        <f t="shared" si="7"/>
        <v>32</v>
      </c>
      <c r="L71" s="152">
        <f t="shared" si="7"/>
        <v>32</v>
      </c>
      <c r="M71" s="580">
        <f t="shared" si="7"/>
        <v>32</v>
      </c>
      <c r="N71" s="119" t="s">
        <v>462</v>
      </c>
    </row>
    <row r="72" spans="1:14" ht="15.75" customHeight="1">
      <c r="A72" s="780" t="s">
        <v>463</v>
      </c>
      <c r="B72" s="713" t="s">
        <v>464</v>
      </c>
      <c r="C72" s="941">
        <f>G74</f>
        <v>18</v>
      </c>
      <c r="D72" s="799" t="s">
        <v>465</v>
      </c>
      <c r="E72" s="796"/>
      <c r="F72" s="791">
        <f>G74</f>
        <v>18</v>
      </c>
      <c r="G72" s="102">
        <f t="shared" si="5"/>
        <v>6</v>
      </c>
      <c r="H72" s="120">
        <v>1</v>
      </c>
      <c r="I72" s="102">
        <v>1</v>
      </c>
      <c r="J72" s="131">
        <v>1</v>
      </c>
      <c r="K72" s="131">
        <v>1</v>
      </c>
      <c r="L72" s="131">
        <v>1</v>
      </c>
      <c r="M72" s="572">
        <v>1</v>
      </c>
      <c r="N72" s="934" t="s">
        <v>466</v>
      </c>
    </row>
    <row r="73" spans="1:14" ht="15.75" customHeight="1">
      <c r="A73" s="781"/>
      <c r="B73" s="937"/>
      <c r="C73" s="942"/>
      <c r="D73" s="795" t="s">
        <v>467</v>
      </c>
      <c r="E73" s="796"/>
      <c r="F73" s="875"/>
      <c r="G73" s="81">
        <f t="shared" si="5"/>
        <v>12</v>
      </c>
      <c r="H73" s="115">
        <v>2</v>
      </c>
      <c r="I73" s="81">
        <v>2</v>
      </c>
      <c r="J73" s="132">
        <v>2</v>
      </c>
      <c r="K73" s="132">
        <v>2</v>
      </c>
      <c r="L73" s="132">
        <v>2</v>
      </c>
      <c r="M73" s="566">
        <v>2</v>
      </c>
      <c r="N73" s="934"/>
    </row>
    <row r="74" spans="1:14" ht="15.75" customHeight="1" thickBot="1">
      <c r="A74" s="936"/>
      <c r="B74" s="938"/>
      <c r="C74" s="943"/>
      <c r="D74" s="797" t="s">
        <v>468</v>
      </c>
      <c r="E74" s="798"/>
      <c r="F74" s="943"/>
      <c r="G74" s="111">
        <f t="shared" si="5"/>
        <v>18</v>
      </c>
      <c r="H74" s="111">
        <f aca="true" t="shared" si="8" ref="H74:M74">SUM(H72:H73)</f>
        <v>3</v>
      </c>
      <c r="I74" s="111">
        <f t="shared" si="8"/>
        <v>3</v>
      </c>
      <c r="J74" s="134">
        <f t="shared" si="8"/>
        <v>3</v>
      </c>
      <c r="K74" s="134">
        <f t="shared" si="8"/>
        <v>3</v>
      </c>
      <c r="L74" s="134">
        <f t="shared" si="8"/>
        <v>3</v>
      </c>
      <c r="M74" s="573">
        <f t="shared" si="8"/>
        <v>3</v>
      </c>
      <c r="N74" s="935"/>
    </row>
    <row r="75" spans="1:14" ht="15.75" customHeight="1" thickBot="1">
      <c r="A75" s="777" t="s">
        <v>469</v>
      </c>
      <c r="B75" s="833"/>
      <c r="C75" s="833"/>
      <c r="D75" s="833"/>
      <c r="E75" s="834"/>
      <c r="F75" s="944">
        <f>SUM(H75:M75)</f>
        <v>210</v>
      </c>
      <c r="G75" s="945"/>
      <c r="H75" s="122">
        <f aca="true" t="shared" si="9" ref="H75:M75">H24+H32+H54+H70+H74</f>
        <v>35</v>
      </c>
      <c r="I75" s="122">
        <f t="shared" si="9"/>
        <v>35</v>
      </c>
      <c r="J75" s="365">
        <f t="shared" si="9"/>
        <v>35</v>
      </c>
      <c r="K75" s="365">
        <f t="shared" si="9"/>
        <v>35</v>
      </c>
      <c r="L75" s="365">
        <f t="shared" si="9"/>
        <v>35</v>
      </c>
      <c r="M75" s="585">
        <f t="shared" si="9"/>
        <v>35</v>
      </c>
      <c r="N75" s="12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96">
    <mergeCell ref="C72:C74"/>
    <mergeCell ref="D72:E72"/>
    <mergeCell ref="D60:E60"/>
    <mergeCell ref="D61:E61"/>
    <mergeCell ref="A75:E75"/>
    <mergeCell ref="F75:G75"/>
    <mergeCell ref="F72:F74"/>
    <mergeCell ref="D62:E62"/>
    <mergeCell ref="D63:E63"/>
    <mergeCell ref="F55:F69"/>
    <mergeCell ref="N72:N74"/>
    <mergeCell ref="D73:E73"/>
    <mergeCell ref="D74:E74"/>
    <mergeCell ref="A72:A74"/>
    <mergeCell ref="B72:B74"/>
    <mergeCell ref="D64:E64"/>
    <mergeCell ref="D65:E65"/>
    <mergeCell ref="D70:E70"/>
    <mergeCell ref="A71:E71"/>
    <mergeCell ref="B57:B70"/>
    <mergeCell ref="D68:E68"/>
    <mergeCell ref="D69:E69"/>
    <mergeCell ref="D50:E50"/>
    <mergeCell ref="D51:E51"/>
    <mergeCell ref="D57:E57"/>
    <mergeCell ref="D58:E58"/>
    <mergeCell ref="D59:E59"/>
    <mergeCell ref="D52:E52"/>
    <mergeCell ref="D53:E53"/>
    <mergeCell ref="D54:E54"/>
    <mergeCell ref="D45:E45"/>
    <mergeCell ref="F46:F47"/>
    <mergeCell ref="N46:N47"/>
    <mergeCell ref="D46:E46"/>
    <mergeCell ref="D66:E66"/>
    <mergeCell ref="D67:E67"/>
    <mergeCell ref="D55:E55"/>
    <mergeCell ref="D56:E56"/>
    <mergeCell ref="F25:F32"/>
    <mergeCell ref="N25:N31"/>
    <mergeCell ref="F49:F50"/>
    <mergeCell ref="N49:N50"/>
    <mergeCell ref="F40:F41"/>
    <mergeCell ref="N40:N41"/>
    <mergeCell ref="F42:F43"/>
    <mergeCell ref="N42:N43"/>
    <mergeCell ref="F44:F45"/>
    <mergeCell ref="N44:N45"/>
    <mergeCell ref="A33:A70"/>
    <mergeCell ref="B33:B54"/>
    <mergeCell ref="F34:F35"/>
    <mergeCell ref="N34:N35"/>
    <mergeCell ref="F36:F37"/>
    <mergeCell ref="N36:N37"/>
    <mergeCell ref="F38:F39"/>
    <mergeCell ref="N38:N39"/>
    <mergeCell ref="D48:E48"/>
    <mergeCell ref="D49:E49"/>
    <mergeCell ref="F15:F17"/>
    <mergeCell ref="D18:D20"/>
    <mergeCell ref="F18:F20"/>
    <mergeCell ref="D21:D22"/>
    <mergeCell ref="N6:N8"/>
    <mergeCell ref="D9:D11"/>
    <mergeCell ref="F9:F11"/>
    <mergeCell ref="D12:D14"/>
    <mergeCell ref="F12:F14"/>
    <mergeCell ref="A5:B5"/>
    <mergeCell ref="D5:E5"/>
    <mergeCell ref="A6:A32"/>
    <mergeCell ref="B6:B24"/>
    <mergeCell ref="D15:D17"/>
    <mergeCell ref="B25:B32"/>
    <mergeCell ref="D31:E31"/>
    <mergeCell ref="D32:E32"/>
    <mergeCell ref="D23:E23"/>
    <mergeCell ref="D24:E24"/>
    <mergeCell ref="A1:N1"/>
    <mergeCell ref="A3:C4"/>
    <mergeCell ref="D3:G4"/>
    <mergeCell ref="H3:M3"/>
    <mergeCell ref="N3:N4"/>
    <mergeCell ref="H4:I4"/>
    <mergeCell ref="J4:K4"/>
    <mergeCell ref="L4:M4"/>
    <mergeCell ref="A2:N2"/>
    <mergeCell ref="D41:E41"/>
    <mergeCell ref="D43:E43"/>
    <mergeCell ref="D25:E25"/>
    <mergeCell ref="D26:E26"/>
    <mergeCell ref="D33:E33"/>
    <mergeCell ref="D34:E34"/>
    <mergeCell ref="D27:E27"/>
    <mergeCell ref="D28:E28"/>
    <mergeCell ref="D29:E29"/>
    <mergeCell ref="D30:E30"/>
  </mergeCells>
  <printOptions horizontalCentered="1"/>
  <pageMargins left="0.35433070866141736" right="0.15748031496062992" top="0.1968503937007874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69"/>
  <sheetViews>
    <sheetView zoomScalePageLayoutView="0" workbookViewId="0" topLeftCell="A25">
      <selection activeCell="H52" sqref="H52"/>
    </sheetView>
  </sheetViews>
  <sheetFormatPr defaultColWidth="9.00390625" defaultRowHeight="16.5"/>
  <cols>
    <col min="1" max="1" width="7.125" style="245" customWidth="1"/>
    <col min="2" max="2" width="8.125" style="245" customWidth="1"/>
    <col min="3" max="3" width="8.00390625" style="245" customWidth="1"/>
    <col min="4" max="4" width="9.00390625" style="245" customWidth="1"/>
    <col min="5" max="5" width="16.25390625" style="245" customWidth="1"/>
    <col min="6" max="6" width="5.75390625" style="245" customWidth="1"/>
    <col min="7" max="18" width="5.375" style="245" customWidth="1"/>
    <col min="19" max="19" width="9.375" style="245" customWidth="1"/>
    <col min="20" max="16384" width="9.00390625" style="245" customWidth="1"/>
  </cols>
  <sheetData>
    <row r="1" spans="1:19" ht="27" customHeight="1">
      <c r="A1" s="996" t="s">
        <v>754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7"/>
      <c r="N1" s="997"/>
      <c r="O1" s="997"/>
      <c r="P1" s="997"/>
      <c r="Q1" s="997"/>
      <c r="R1" s="997"/>
      <c r="S1" s="997"/>
    </row>
    <row r="2" spans="1:19" ht="27" customHeight="1">
      <c r="A2" s="998" t="s">
        <v>1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</row>
    <row r="3" spans="1:19" ht="27" customHeight="1" thickBot="1">
      <c r="A3" s="1016" t="s">
        <v>766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</row>
    <row r="4" spans="1:19" ht="15.75" customHeight="1">
      <c r="A4" s="1000" t="s">
        <v>83</v>
      </c>
      <c r="B4" s="1001"/>
      <c r="C4" s="1001"/>
      <c r="D4" s="1004" t="s">
        <v>84</v>
      </c>
      <c r="E4" s="1005"/>
      <c r="F4" s="1005"/>
      <c r="G4" s="1013" t="s">
        <v>85</v>
      </c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5"/>
      <c r="S4" s="1008" t="s">
        <v>86</v>
      </c>
    </row>
    <row r="5" spans="1:19" ht="15" customHeight="1" thickBot="1">
      <c r="A5" s="1002"/>
      <c r="B5" s="1003"/>
      <c r="C5" s="1003"/>
      <c r="D5" s="1006"/>
      <c r="E5" s="1007"/>
      <c r="F5" s="1007"/>
      <c r="G5" s="1010" t="s">
        <v>744</v>
      </c>
      <c r="H5" s="1011"/>
      <c r="I5" s="1011"/>
      <c r="J5" s="1012"/>
      <c r="K5" s="1019" t="s">
        <v>745</v>
      </c>
      <c r="L5" s="1020"/>
      <c r="M5" s="1020"/>
      <c r="N5" s="1021"/>
      <c r="O5" s="1019" t="s">
        <v>746</v>
      </c>
      <c r="P5" s="1020"/>
      <c r="Q5" s="1020"/>
      <c r="R5" s="1021"/>
      <c r="S5" s="1009"/>
    </row>
    <row r="6" spans="1:19" ht="28.5" customHeight="1">
      <c r="A6" s="1002" t="s">
        <v>747</v>
      </c>
      <c r="B6" s="1003"/>
      <c r="C6" s="242" t="s">
        <v>748</v>
      </c>
      <c r="D6" s="1028" t="s">
        <v>87</v>
      </c>
      <c r="E6" s="1029"/>
      <c r="F6" s="240" t="s">
        <v>748</v>
      </c>
      <c r="G6" s="1026" t="s">
        <v>749</v>
      </c>
      <c r="H6" s="1027"/>
      <c r="I6" s="1017" t="s">
        <v>750</v>
      </c>
      <c r="J6" s="1015"/>
      <c r="K6" s="1017" t="s">
        <v>749</v>
      </c>
      <c r="L6" s="1018"/>
      <c r="M6" s="1017" t="s">
        <v>750</v>
      </c>
      <c r="N6" s="1018"/>
      <c r="O6" s="1017" t="s">
        <v>749</v>
      </c>
      <c r="P6" s="1018"/>
      <c r="Q6" s="1017" t="s">
        <v>750</v>
      </c>
      <c r="R6" s="1018"/>
      <c r="S6" s="247"/>
    </row>
    <row r="7" spans="1:19" ht="15" customHeight="1">
      <c r="A7" s="1032" t="s">
        <v>187</v>
      </c>
      <c r="B7" s="1034" t="s">
        <v>646</v>
      </c>
      <c r="C7" s="248"/>
      <c r="D7" s="240"/>
      <c r="E7" s="241"/>
      <c r="F7" s="240"/>
      <c r="G7" s="249" t="s">
        <v>188</v>
      </c>
      <c r="H7" s="389" t="s">
        <v>748</v>
      </c>
      <c r="I7" s="388" t="s">
        <v>188</v>
      </c>
      <c r="J7" s="250" t="s">
        <v>748</v>
      </c>
      <c r="K7" s="388" t="s">
        <v>188</v>
      </c>
      <c r="L7" s="389" t="s">
        <v>748</v>
      </c>
      <c r="M7" s="388" t="s">
        <v>188</v>
      </c>
      <c r="N7" s="389" t="s">
        <v>748</v>
      </c>
      <c r="O7" s="388" t="s">
        <v>188</v>
      </c>
      <c r="P7" s="389" t="s">
        <v>748</v>
      </c>
      <c r="Q7" s="388" t="s">
        <v>188</v>
      </c>
      <c r="R7" s="494" t="s">
        <v>748</v>
      </c>
      <c r="S7" s="253"/>
    </row>
    <row r="8" spans="1:19" ht="15" customHeight="1">
      <c r="A8" s="1032"/>
      <c r="B8" s="1034"/>
      <c r="C8" s="254"/>
      <c r="D8" s="255" t="s">
        <v>383</v>
      </c>
      <c r="E8" s="256" t="s">
        <v>866</v>
      </c>
      <c r="F8" s="257">
        <f aca="true" t="shared" si="0" ref="F8:F55">SUM(H8+J8+L8+N8+P8+R8)</f>
        <v>12</v>
      </c>
      <c r="G8" s="258">
        <v>3</v>
      </c>
      <c r="H8" s="418">
        <v>2</v>
      </c>
      <c r="I8" s="390">
        <v>3</v>
      </c>
      <c r="J8" s="260">
        <v>2</v>
      </c>
      <c r="K8" s="390">
        <v>3</v>
      </c>
      <c r="L8" s="391">
        <v>2</v>
      </c>
      <c r="M8" s="390">
        <v>3</v>
      </c>
      <c r="N8" s="391">
        <v>2</v>
      </c>
      <c r="O8" s="496">
        <v>3</v>
      </c>
      <c r="P8" s="497">
        <v>2</v>
      </c>
      <c r="Q8" s="390">
        <v>3</v>
      </c>
      <c r="R8" s="418">
        <v>2</v>
      </c>
      <c r="S8" s="261"/>
    </row>
    <row r="9" spans="1:19" ht="15" customHeight="1">
      <c r="A9" s="1032"/>
      <c r="B9" s="1034"/>
      <c r="C9" s="243"/>
      <c r="D9" s="255" t="s">
        <v>385</v>
      </c>
      <c r="E9" s="256" t="s">
        <v>867</v>
      </c>
      <c r="F9" s="257">
        <f t="shared" si="0"/>
        <v>8</v>
      </c>
      <c r="G9" s="258">
        <v>3</v>
      </c>
      <c r="H9" s="418">
        <v>2</v>
      </c>
      <c r="I9" s="390">
        <v>3</v>
      </c>
      <c r="J9" s="260">
        <v>2</v>
      </c>
      <c r="K9" s="390">
        <v>3</v>
      </c>
      <c r="L9" s="391">
        <v>2</v>
      </c>
      <c r="M9" s="390">
        <v>3</v>
      </c>
      <c r="N9" s="391">
        <v>2</v>
      </c>
      <c r="O9" s="496"/>
      <c r="P9" s="497"/>
      <c r="Q9" s="390"/>
      <c r="R9" s="418"/>
      <c r="S9" s="262"/>
    </row>
    <row r="10" spans="1:19" ht="15" customHeight="1">
      <c r="A10" s="1032"/>
      <c r="B10" s="1034"/>
      <c r="C10" s="243"/>
      <c r="D10" s="263" t="s">
        <v>387</v>
      </c>
      <c r="E10" s="256" t="s">
        <v>868</v>
      </c>
      <c r="F10" s="257">
        <f t="shared" si="0"/>
        <v>6</v>
      </c>
      <c r="G10" s="258">
        <v>3</v>
      </c>
      <c r="H10" s="418">
        <v>2</v>
      </c>
      <c r="I10" s="390">
        <v>3</v>
      </c>
      <c r="J10" s="260">
        <v>2</v>
      </c>
      <c r="K10" s="390">
        <v>3</v>
      </c>
      <c r="L10" s="391">
        <v>2</v>
      </c>
      <c r="M10" s="390"/>
      <c r="N10" s="391"/>
      <c r="O10" s="496"/>
      <c r="P10" s="497"/>
      <c r="Q10" s="499"/>
      <c r="R10" s="500"/>
      <c r="S10" s="261"/>
    </row>
    <row r="11" spans="1:19" ht="15" customHeight="1">
      <c r="A11" s="1032"/>
      <c r="B11" s="1034"/>
      <c r="C11" s="243"/>
      <c r="D11" s="980" t="s">
        <v>192</v>
      </c>
      <c r="E11" s="264" t="s">
        <v>869</v>
      </c>
      <c r="F11" s="257">
        <f t="shared" si="0"/>
        <v>2</v>
      </c>
      <c r="G11" s="258">
        <v>1</v>
      </c>
      <c r="H11" s="418">
        <v>1</v>
      </c>
      <c r="I11" s="390">
        <v>1</v>
      </c>
      <c r="J11" s="260">
        <v>1</v>
      </c>
      <c r="K11" s="390"/>
      <c r="L11" s="391"/>
      <c r="M11" s="390"/>
      <c r="N11" s="391"/>
      <c r="O11" s="496"/>
      <c r="P11" s="497"/>
      <c r="Q11" s="390"/>
      <c r="R11" s="418"/>
      <c r="S11" s="265"/>
    </row>
    <row r="12" spans="1:19" ht="15" customHeight="1">
      <c r="A12" s="1032"/>
      <c r="B12" s="1034"/>
      <c r="C12" s="243"/>
      <c r="D12" s="1036"/>
      <c r="E12" s="266" t="s">
        <v>870</v>
      </c>
      <c r="F12" s="257">
        <f t="shared" si="0"/>
        <v>1</v>
      </c>
      <c r="G12" s="258"/>
      <c r="H12" s="418"/>
      <c r="I12" s="390"/>
      <c r="J12" s="260"/>
      <c r="K12" s="390">
        <v>1</v>
      </c>
      <c r="L12" s="391">
        <v>1</v>
      </c>
      <c r="M12" s="390"/>
      <c r="N12" s="391"/>
      <c r="O12" s="496"/>
      <c r="P12" s="497"/>
      <c r="Q12" s="390"/>
      <c r="R12" s="418"/>
      <c r="S12" s="265"/>
    </row>
    <row r="13" spans="1:19" ht="15" customHeight="1">
      <c r="A13" s="1032"/>
      <c r="B13" s="1034"/>
      <c r="C13" s="243">
        <f>F25</f>
        <v>60</v>
      </c>
      <c r="D13" s="981"/>
      <c r="E13" s="264" t="s">
        <v>871</v>
      </c>
      <c r="F13" s="257">
        <f t="shared" si="0"/>
        <v>1</v>
      </c>
      <c r="G13" s="258"/>
      <c r="H13" s="418"/>
      <c r="I13" s="390"/>
      <c r="J13" s="260"/>
      <c r="K13" s="390"/>
      <c r="L13" s="391"/>
      <c r="M13" s="390">
        <v>1</v>
      </c>
      <c r="N13" s="391">
        <v>1</v>
      </c>
      <c r="O13" s="496"/>
      <c r="P13" s="497"/>
      <c r="Q13" s="390"/>
      <c r="R13" s="418"/>
      <c r="S13" s="265"/>
    </row>
    <row r="14" spans="1:19" ht="15" customHeight="1">
      <c r="A14" s="1032"/>
      <c r="B14" s="1034"/>
      <c r="C14" s="243" t="s">
        <v>378</v>
      </c>
      <c r="D14" s="980" t="s">
        <v>393</v>
      </c>
      <c r="E14" s="256" t="s">
        <v>872</v>
      </c>
      <c r="F14" s="257">
        <f t="shared" si="0"/>
        <v>2</v>
      </c>
      <c r="G14" s="258"/>
      <c r="H14" s="418"/>
      <c r="I14" s="390"/>
      <c r="J14" s="260"/>
      <c r="K14" s="390">
        <v>3</v>
      </c>
      <c r="L14" s="391">
        <v>2</v>
      </c>
      <c r="M14" s="390"/>
      <c r="N14" s="391"/>
      <c r="O14" s="496"/>
      <c r="P14" s="497"/>
      <c r="Q14" s="390"/>
      <c r="R14" s="418"/>
      <c r="S14" s="262"/>
    </row>
    <row r="15" spans="1:19" ht="15" customHeight="1">
      <c r="A15" s="1032"/>
      <c r="B15" s="1034"/>
      <c r="C15" s="267">
        <f>F25/F62</f>
        <v>0.32432432432432434</v>
      </c>
      <c r="D15" s="1036"/>
      <c r="E15" s="266" t="s">
        <v>873</v>
      </c>
      <c r="F15" s="257">
        <f t="shared" si="0"/>
        <v>2</v>
      </c>
      <c r="G15" s="258"/>
      <c r="H15" s="418"/>
      <c r="I15" s="390"/>
      <c r="J15" s="260"/>
      <c r="K15" s="390"/>
      <c r="L15" s="391"/>
      <c r="M15" s="390">
        <v>3</v>
      </c>
      <c r="N15" s="391">
        <v>2</v>
      </c>
      <c r="O15" s="496"/>
      <c r="P15" s="497"/>
      <c r="Q15" s="390"/>
      <c r="R15" s="418"/>
      <c r="S15" s="262"/>
    </row>
    <row r="16" spans="1:19" ht="15" customHeight="1">
      <c r="A16" s="1032"/>
      <c r="B16" s="1034"/>
      <c r="C16" s="268"/>
      <c r="D16" s="981"/>
      <c r="E16" s="269" t="s">
        <v>874</v>
      </c>
      <c r="F16" s="257">
        <f t="shared" si="0"/>
        <v>2</v>
      </c>
      <c r="G16" s="258"/>
      <c r="H16" s="418"/>
      <c r="I16" s="390"/>
      <c r="J16" s="260"/>
      <c r="K16" s="390"/>
      <c r="L16" s="391"/>
      <c r="M16" s="390"/>
      <c r="N16" s="391"/>
      <c r="O16" s="496">
        <v>1</v>
      </c>
      <c r="P16" s="497">
        <v>1</v>
      </c>
      <c r="Q16" s="390">
        <v>1</v>
      </c>
      <c r="R16" s="418">
        <v>1</v>
      </c>
      <c r="S16" s="270"/>
    </row>
    <row r="17" spans="1:19" ht="15" customHeight="1">
      <c r="A17" s="1032"/>
      <c r="B17" s="1034"/>
      <c r="C17" s="268"/>
      <c r="D17" s="980" t="s">
        <v>397</v>
      </c>
      <c r="E17" s="266" t="s">
        <v>875</v>
      </c>
      <c r="F17" s="257">
        <f t="shared" si="0"/>
        <v>2</v>
      </c>
      <c r="G17" s="258">
        <v>1</v>
      </c>
      <c r="H17" s="418">
        <v>1</v>
      </c>
      <c r="I17" s="390">
        <v>1</v>
      </c>
      <c r="J17" s="260">
        <v>1</v>
      </c>
      <c r="K17" s="390" t="s">
        <v>520</v>
      </c>
      <c r="L17" s="391"/>
      <c r="M17" s="390" t="s">
        <v>520</v>
      </c>
      <c r="N17" s="391"/>
      <c r="O17" s="496"/>
      <c r="P17" s="497"/>
      <c r="Q17" s="390"/>
      <c r="R17" s="418"/>
      <c r="S17" s="262"/>
    </row>
    <row r="18" spans="1:19" ht="15" customHeight="1">
      <c r="A18" s="1032"/>
      <c r="B18" s="1034"/>
      <c r="C18" s="268"/>
      <c r="D18" s="1037"/>
      <c r="E18" s="266" t="s">
        <v>876</v>
      </c>
      <c r="F18" s="257">
        <f t="shared" si="0"/>
        <v>2</v>
      </c>
      <c r="G18" s="258"/>
      <c r="H18" s="418"/>
      <c r="I18" s="390"/>
      <c r="J18" s="260"/>
      <c r="K18" s="390">
        <v>1</v>
      </c>
      <c r="L18" s="391">
        <v>1</v>
      </c>
      <c r="M18" s="390">
        <v>1</v>
      </c>
      <c r="N18" s="391">
        <v>1</v>
      </c>
      <c r="O18" s="496"/>
      <c r="P18" s="497"/>
      <c r="Q18" s="390"/>
      <c r="R18" s="418"/>
      <c r="S18" s="262"/>
    </row>
    <row r="19" spans="1:19" ht="15" customHeight="1">
      <c r="A19" s="1032"/>
      <c r="B19" s="1034"/>
      <c r="C19" s="243"/>
      <c r="D19" s="981"/>
      <c r="E19" s="266" t="s">
        <v>877</v>
      </c>
      <c r="F19" s="257">
        <f t="shared" si="0"/>
        <v>0</v>
      </c>
      <c r="G19" s="258"/>
      <c r="H19" s="418"/>
      <c r="I19" s="390"/>
      <c r="J19" s="260"/>
      <c r="K19" s="390"/>
      <c r="L19" s="391"/>
      <c r="M19" s="390"/>
      <c r="N19" s="391"/>
      <c r="O19" s="496"/>
      <c r="P19" s="497"/>
      <c r="Q19" s="390"/>
      <c r="R19" s="418"/>
      <c r="S19" s="272"/>
    </row>
    <row r="20" spans="1:19" ht="15" customHeight="1">
      <c r="A20" s="1032"/>
      <c r="B20" s="1034"/>
      <c r="C20" s="243"/>
      <c r="D20" s="980" t="s">
        <v>401</v>
      </c>
      <c r="E20" s="256" t="s">
        <v>878</v>
      </c>
      <c r="F20" s="257">
        <f t="shared" si="0"/>
        <v>2</v>
      </c>
      <c r="G20" s="258">
        <v>2</v>
      </c>
      <c r="H20" s="418">
        <v>1</v>
      </c>
      <c r="I20" s="390">
        <v>2</v>
      </c>
      <c r="J20" s="260">
        <v>1</v>
      </c>
      <c r="K20" s="390"/>
      <c r="L20" s="391"/>
      <c r="M20" s="390"/>
      <c r="N20" s="391"/>
      <c r="O20" s="496"/>
      <c r="P20" s="497"/>
      <c r="Q20" s="390"/>
      <c r="R20" s="418"/>
      <c r="S20" s="273"/>
    </row>
    <row r="21" spans="1:19" ht="15" customHeight="1">
      <c r="A21" s="1032"/>
      <c r="B21" s="1034"/>
      <c r="C21" s="243"/>
      <c r="D21" s="981"/>
      <c r="E21" s="256" t="s">
        <v>879</v>
      </c>
      <c r="F21" s="257">
        <f t="shared" si="0"/>
        <v>2</v>
      </c>
      <c r="G21" s="258"/>
      <c r="H21" s="418"/>
      <c r="I21" s="390"/>
      <c r="J21" s="260"/>
      <c r="K21" s="390">
        <v>1</v>
      </c>
      <c r="L21" s="391">
        <v>1</v>
      </c>
      <c r="M21" s="390">
        <v>1</v>
      </c>
      <c r="N21" s="391">
        <v>1</v>
      </c>
      <c r="O21" s="496"/>
      <c r="P21" s="497"/>
      <c r="Q21" s="390"/>
      <c r="R21" s="418"/>
      <c r="S21" s="265"/>
    </row>
    <row r="22" spans="1:19" ht="15" customHeight="1">
      <c r="A22" s="1032"/>
      <c r="B22" s="1034"/>
      <c r="C22" s="243"/>
      <c r="D22" s="980" t="s">
        <v>406</v>
      </c>
      <c r="E22" s="256" t="s">
        <v>880</v>
      </c>
      <c r="F22" s="257">
        <f t="shared" si="0"/>
        <v>8</v>
      </c>
      <c r="G22" s="258">
        <v>2</v>
      </c>
      <c r="H22" s="418">
        <v>2</v>
      </c>
      <c r="I22" s="390">
        <v>2</v>
      </c>
      <c r="J22" s="260">
        <v>2</v>
      </c>
      <c r="K22" s="390">
        <v>2</v>
      </c>
      <c r="L22" s="391">
        <v>2</v>
      </c>
      <c r="M22" s="390">
        <v>2</v>
      </c>
      <c r="N22" s="391">
        <v>2</v>
      </c>
      <c r="O22" s="496"/>
      <c r="P22" s="497"/>
      <c r="Q22" s="390"/>
      <c r="R22" s="418"/>
      <c r="S22" s="265"/>
    </row>
    <row r="23" spans="1:19" ht="15" customHeight="1">
      <c r="A23" s="1032"/>
      <c r="B23" s="1034"/>
      <c r="C23" s="243"/>
      <c r="D23" s="981"/>
      <c r="E23" s="256" t="s">
        <v>881</v>
      </c>
      <c r="F23" s="257">
        <f t="shared" si="0"/>
        <v>4</v>
      </c>
      <c r="G23" s="258">
        <v>1</v>
      </c>
      <c r="H23" s="418">
        <v>1</v>
      </c>
      <c r="I23" s="390">
        <v>1</v>
      </c>
      <c r="J23" s="260">
        <v>1</v>
      </c>
      <c r="K23" s="390">
        <v>1</v>
      </c>
      <c r="L23" s="391">
        <v>1</v>
      </c>
      <c r="M23" s="390">
        <v>1</v>
      </c>
      <c r="N23" s="391">
        <v>1</v>
      </c>
      <c r="O23" s="496"/>
      <c r="P23" s="497"/>
      <c r="Q23" s="390"/>
      <c r="R23" s="418"/>
      <c r="S23" s="265"/>
    </row>
    <row r="24" spans="1:19" ht="15" customHeight="1">
      <c r="A24" s="1032"/>
      <c r="B24" s="1034"/>
      <c r="C24" s="243"/>
      <c r="D24" s="1046" t="s">
        <v>204</v>
      </c>
      <c r="E24" s="1047"/>
      <c r="F24" s="257">
        <f t="shared" si="0"/>
        <v>4</v>
      </c>
      <c r="G24" s="258">
        <v>1</v>
      </c>
      <c r="H24" s="418">
        <v>1</v>
      </c>
      <c r="I24" s="390">
        <v>1</v>
      </c>
      <c r="J24" s="260">
        <v>1</v>
      </c>
      <c r="K24" s="390">
        <v>1</v>
      </c>
      <c r="L24" s="391">
        <v>1</v>
      </c>
      <c r="M24" s="390">
        <v>1</v>
      </c>
      <c r="N24" s="391">
        <v>1</v>
      </c>
      <c r="O24" s="496"/>
      <c r="P24" s="497"/>
      <c r="Q24" s="390"/>
      <c r="R24" s="418"/>
      <c r="S24" s="265"/>
    </row>
    <row r="25" spans="1:19" ht="15" customHeight="1" thickBot="1">
      <c r="A25" s="1032"/>
      <c r="B25" s="1035"/>
      <c r="C25" s="274"/>
      <c r="D25" s="1024" t="s">
        <v>419</v>
      </c>
      <c r="E25" s="1025"/>
      <c r="F25" s="275">
        <f t="shared" si="0"/>
        <v>60</v>
      </c>
      <c r="G25" s="276">
        <f aca="true" t="shared" si="1" ref="G25:R25">SUM(G8:G24)</f>
        <v>17</v>
      </c>
      <c r="H25" s="393">
        <f t="shared" si="1"/>
        <v>13</v>
      </c>
      <c r="I25" s="392">
        <f t="shared" si="1"/>
        <v>17</v>
      </c>
      <c r="J25" s="277">
        <f t="shared" si="1"/>
        <v>13</v>
      </c>
      <c r="K25" s="392">
        <f t="shared" si="1"/>
        <v>19</v>
      </c>
      <c r="L25" s="393">
        <f t="shared" si="1"/>
        <v>15</v>
      </c>
      <c r="M25" s="392">
        <f t="shared" si="1"/>
        <v>16</v>
      </c>
      <c r="N25" s="393">
        <f t="shared" si="1"/>
        <v>13</v>
      </c>
      <c r="O25" s="392">
        <f t="shared" si="1"/>
        <v>4</v>
      </c>
      <c r="P25" s="393">
        <f t="shared" si="1"/>
        <v>3</v>
      </c>
      <c r="Q25" s="392">
        <f t="shared" si="1"/>
        <v>4</v>
      </c>
      <c r="R25" s="393">
        <f t="shared" si="1"/>
        <v>3</v>
      </c>
      <c r="S25" s="278"/>
    </row>
    <row r="26" spans="1:19" ht="16.5">
      <c r="A26" s="1032"/>
      <c r="B26" s="982" t="s">
        <v>205</v>
      </c>
      <c r="C26" s="279"/>
      <c r="D26" s="985" t="s">
        <v>206</v>
      </c>
      <c r="E26" s="986"/>
      <c r="F26" s="646">
        <f t="shared" si="0"/>
        <v>6</v>
      </c>
      <c r="G26" s="281">
        <v>4</v>
      </c>
      <c r="H26" s="505">
        <v>3</v>
      </c>
      <c r="I26" s="394">
        <v>4</v>
      </c>
      <c r="J26" s="283">
        <v>3</v>
      </c>
      <c r="K26" s="394"/>
      <c r="L26" s="395"/>
      <c r="M26" s="394"/>
      <c r="N26" s="395"/>
      <c r="O26" s="394"/>
      <c r="P26" s="395"/>
      <c r="Q26" s="394"/>
      <c r="R26" s="505"/>
      <c r="S26" s="284"/>
    </row>
    <row r="27" spans="1:19" ht="16.5">
      <c r="A27" s="1032"/>
      <c r="B27" s="983"/>
      <c r="C27" s="243"/>
      <c r="D27" s="987" t="s">
        <v>308</v>
      </c>
      <c r="E27" s="988"/>
      <c r="F27" s="506">
        <f t="shared" si="0"/>
        <v>4</v>
      </c>
      <c r="G27" s="258">
        <v>3</v>
      </c>
      <c r="H27" s="418">
        <v>2</v>
      </c>
      <c r="I27" s="390">
        <v>3</v>
      </c>
      <c r="J27" s="260">
        <v>2</v>
      </c>
      <c r="K27" s="394"/>
      <c r="L27" s="395"/>
      <c r="M27" s="394"/>
      <c r="N27" s="395"/>
      <c r="O27" s="394"/>
      <c r="P27" s="395"/>
      <c r="Q27" s="394"/>
      <c r="R27" s="505"/>
      <c r="S27" s="284"/>
    </row>
    <row r="28" spans="1:19" ht="16.5">
      <c r="A28" s="1032"/>
      <c r="B28" s="983"/>
      <c r="C28" s="243"/>
      <c r="D28" s="1045" t="s">
        <v>309</v>
      </c>
      <c r="E28" s="1045"/>
      <c r="F28" s="506">
        <f t="shared" si="0"/>
        <v>4</v>
      </c>
      <c r="G28" s="285"/>
      <c r="H28" s="505"/>
      <c r="I28" s="394"/>
      <c r="J28" s="283"/>
      <c r="K28" s="390">
        <v>3</v>
      </c>
      <c r="L28" s="391">
        <v>2</v>
      </c>
      <c r="M28" s="390">
        <v>3</v>
      </c>
      <c r="N28" s="391">
        <v>2</v>
      </c>
      <c r="O28" s="394"/>
      <c r="P28" s="395"/>
      <c r="Q28" s="394"/>
      <c r="R28" s="505"/>
      <c r="S28" s="284"/>
    </row>
    <row r="29" spans="1:19" ht="16.5">
      <c r="A29" s="1032"/>
      <c r="B29" s="983"/>
      <c r="C29" s="243">
        <f>F33</f>
        <v>28</v>
      </c>
      <c r="D29" s="968" t="s">
        <v>310</v>
      </c>
      <c r="E29" s="969"/>
      <c r="F29" s="506">
        <f t="shared" si="0"/>
        <v>3</v>
      </c>
      <c r="G29" s="286">
        <v>4</v>
      </c>
      <c r="H29" s="418">
        <v>3</v>
      </c>
      <c r="I29" s="390"/>
      <c r="J29" s="260"/>
      <c r="K29" s="390"/>
      <c r="L29" s="391"/>
      <c r="M29" s="390"/>
      <c r="N29" s="391"/>
      <c r="O29" s="390"/>
      <c r="P29" s="391"/>
      <c r="Q29" s="390"/>
      <c r="R29" s="418"/>
      <c r="S29" s="262"/>
    </row>
    <row r="30" spans="1:19" ht="16.5">
      <c r="A30" s="1032"/>
      <c r="B30" s="983"/>
      <c r="C30" s="243" t="s">
        <v>748</v>
      </c>
      <c r="D30" s="968" t="s">
        <v>311</v>
      </c>
      <c r="E30" s="969"/>
      <c r="F30" s="506">
        <f t="shared" si="0"/>
        <v>3</v>
      </c>
      <c r="G30" s="286">
        <v>4</v>
      </c>
      <c r="H30" s="418">
        <v>3</v>
      </c>
      <c r="I30" s="390"/>
      <c r="J30" s="260"/>
      <c r="K30" s="390"/>
      <c r="L30" s="391"/>
      <c r="M30" s="390"/>
      <c r="N30" s="391"/>
      <c r="O30" s="390"/>
      <c r="P30" s="391"/>
      <c r="Q30" s="390"/>
      <c r="R30" s="418"/>
      <c r="S30" s="262"/>
    </row>
    <row r="31" spans="1:19" ht="16.5">
      <c r="A31" s="1032"/>
      <c r="B31" s="983"/>
      <c r="C31" s="267">
        <f>F33/F62</f>
        <v>0.15135135135135136</v>
      </c>
      <c r="D31" s="968" t="s">
        <v>312</v>
      </c>
      <c r="E31" s="969"/>
      <c r="F31" s="259">
        <f t="shared" si="0"/>
        <v>4</v>
      </c>
      <c r="G31" s="258"/>
      <c r="H31" s="418"/>
      <c r="I31" s="390"/>
      <c r="J31" s="260"/>
      <c r="K31" s="390">
        <v>3</v>
      </c>
      <c r="L31" s="391">
        <v>2</v>
      </c>
      <c r="M31" s="390">
        <v>3</v>
      </c>
      <c r="N31" s="391">
        <v>2</v>
      </c>
      <c r="O31" s="390"/>
      <c r="P31" s="391"/>
      <c r="Q31" s="390"/>
      <c r="R31" s="391"/>
      <c r="S31" s="262"/>
    </row>
    <row r="32" spans="1:19" ht="16.5">
      <c r="A32" s="1032"/>
      <c r="B32" s="983"/>
      <c r="C32" s="287"/>
      <c r="D32" s="968" t="s">
        <v>313</v>
      </c>
      <c r="E32" s="969"/>
      <c r="F32" s="259">
        <f t="shared" si="0"/>
        <v>4</v>
      </c>
      <c r="G32" s="258"/>
      <c r="H32" s="418"/>
      <c r="I32" s="390"/>
      <c r="J32" s="260"/>
      <c r="K32" s="396"/>
      <c r="L32" s="397"/>
      <c r="M32" s="396"/>
      <c r="N32" s="397"/>
      <c r="O32" s="390">
        <v>3</v>
      </c>
      <c r="P32" s="391">
        <v>2</v>
      </c>
      <c r="Q32" s="390">
        <v>3</v>
      </c>
      <c r="R32" s="391">
        <v>2</v>
      </c>
      <c r="S32" s="262"/>
    </row>
    <row r="33" spans="1:19" ht="17.25" thickBot="1">
      <c r="A33" s="1033"/>
      <c r="B33" s="984"/>
      <c r="C33" s="274"/>
      <c r="D33" s="989" t="s">
        <v>743</v>
      </c>
      <c r="E33" s="990"/>
      <c r="F33" s="290">
        <f t="shared" si="0"/>
        <v>28</v>
      </c>
      <c r="G33" s="276">
        <f aca="true" t="shared" si="2" ref="G33:R33">SUM(G26:G32)</f>
        <v>15</v>
      </c>
      <c r="H33" s="393">
        <f t="shared" si="2"/>
        <v>11</v>
      </c>
      <c r="I33" s="392">
        <f t="shared" si="2"/>
        <v>7</v>
      </c>
      <c r="J33" s="277">
        <f t="shared" si="2"/>
        <v>5</v>
      </c>
      <c r="K33" s="392">
        <f t="shared" si="2"/>
        <v>6</v>
      </c>
      <c r="L33" s="393">
        <f t="shared" si="2"/>
        <v>4</v>
      </c>
      <c r="M33" s="392">
        <f t="shared" si="2"/>
        <v>6</v>
      </c>
      <c r="N33" s="393">
        <f t="shared" si="2"/>
        <v>4</v>
      </c>
      <c r="O33" s="392">
        <f t="shared" si="2"/>
        <v>3</v>
      </c>
      <c r="P33" s="393">
        <f t="shared" si="2"/>
        <v>2</v>
      </c>
      <c r="Q33" s="392">
        <f t="shared" si="2"/>
        <v>3</v>
      </c>
      <c r="R33" s="393">
        <f t="shared" si="2"/>
        <v>2</v>
      </c>
      <c r="S33" s="278"/>
    </row>
    <row r="34" spans="1:19" ht="15" customHeight="1">
      <c r="A34" s="963" t="s">
        <v>314</v>
      </c>
      <c r="B34" s="991" t="s">
        <v>315</v>
      </c>
      <c r="C34" s="246"/>
      <c r="D34" s="1022" t="s">
        <v>316</v>
      </c>
      <c r="E34" s="1023"/>
      <c r="F34" s="282">
        <f t="shared" si="0"/>
        <v>4</v>
      </c>
      <c r="G34" s="291"/>
      <c r="H34" s="505"/>
      <c r="I34" s="394"/>
      <c r="J34" s="283"/>
      <c r="K34" s="394"/>
      <c r="L34" s="395"/>
      <c r="M34" s="394"/>
      <c r="N34" s="395"/>
      <c r="O34" s="394">
        <v>2</v>
      </c>
      <c r="P34" s="395">
        <v>2</v>
      </c>
      <c r="Q34" s="394">
        <v>2</v>
      </c>
      <c r="R34" s="395">
        <v>2</v>
      </c>
      <c r="S34" s="292"/>
    </row>
    <row r="35" spans="1:19" ht="15" customHeight="1">
      <c r="A35" s="963"/>
      <c r="B35" s="992"/>
      <c r="C35" s="243"/>
      <c r="D35" s="1022" t="s">
        <v>317</v>
      </c>
      <c r="E35" s="1023"/>
      <c r="F35" s="282">
        <f t="shared" si="0"/>
        <v>2</v>
      </c>
      <c r="G35" s="258"/>
      <c r="H35" s="418"/>
      <c r="I35" s="390"/>
      <c r="J35" s="260"/>
      <c r="K35" s="390"/>
      <c r="L35" s="391"/>
      <c r="M35" s="390"/>
      <c r="N35" s="391"/>
      <c r="O35" s="390">
        <v>1</v>
      </c>
      <c r="P35" s="391">
        <v>1</v>
      </c>
      <c r="Q35" s="390">
        <v>1</v>
      </c>
      <c r="R35" s="391">
        <v>1</v>
      </c>
      <c r="S35" s="284"/>
    </row>
    <row r="36" spans="1:19" ht="15" customHeight="1">
      <c r="A36" s="963"/>
      <c r="B36" s="992"/>
      <c r="C36" s="267"/>
      <c r="D36" s="1022" t="s">
        <v>318</v>
      </c>
      <c r="E36" s="1023"/>
      <c r="F36" s="282">
        <f t="shared" si="0"/>
        <v>6</v>
      </c>
      <c r="G36" s="291"/>
      <c r="H36" s="505"/>
      <c r="I36" s="394"/>
      <c r="J36" s="283"/>
      <c r="K36" s="390"/>
      <c r="L36" s="391"/>
      <c r="M36" s="390">
        <v>3</v>
      </c>
      <c r="N36" s="391">
        <v>2</v>
      </c>
      <c r="O36" s="496">
        <v>3</v>
      </c>
      <c r="P36" s="497">
        <v>2</v>
      </c>
      <c r="Q36" s="390">
        <v>3</v>
      </c>
      <c r="R36" s="418">
        <v>2</v>
      </c>
      <c r="S36" s="284"/>
    </row>
    <row r="37" spans="1:19" ht="15" customHeight="1">
      <c r="A37" s="963"/>
      <c r="B37" s="992"/>
      <c r="C37" s="243"/>
      <c r="D37" s="1022" t="s">
        <v>364</v>
      </c>
      <c r="E37" s="1023"/>
      <c r="F37" s="282">
        <f t="shared" si="0"/>
        <v>4</v>
      </c>
      <c r="G37" s="258"/>
      <c r="H37" s="418"/>
      <c r="I37" s="390"/>
      <c r="J37" s="260"/>
      <c r="K37" s="390"/>
      <c r="L37" s="391"/>
      <c r="M37" s="390"/>
      <c r="N37" s="391"/>
      <c r="O37" s="496">
        <v>3</v>
      </c>
      <c r="P37" s="497">
        <v>2</v>
      </c>
      <c r="Q37" s="390">
        <v>3</v>
      </c>
      <c r="R37" s="418">
        <v>2</v>
      </c>
      <c r="S37" s="262"/>
    </row>
    <row r="38" spans="1:19" ht="15" customHeight="1" thickBot="1">
      <c r="A38" s="963"/>
      <c r="B38" s="993"/>
      <c r="C38" s="267"/>
      <c r="D38" s="1030" t="s">
        <v>319</v>
      </c>
      <c r="E38" s="1031"/>
      <c r="F38" s="293">
        <f t="shared" si="0"/>
        <v>16</v>
      </c>
      <c r="G38" s="276">
        <f aca="true" t="shared" si="3" ref="G38:R38">SUM(G34:G37)</f>
        <v>0</v>
      </c>
      <c r="H38" s="399">
        <f t="shared" si="3"/>
        <v>0</v>
      </c>
      <c r="I38" s="398">
        <f t="shared" si="3"/>
        <v>0</v>
      </c>
      <c r="J38" s="294">
        <f t="shared" si="3"/>
        <v>0</v>
      </c>
      <c r="K38" s="398">
        <f t="shared" si="3"/>
        <v>0</v>
      </c>
      <c r="L38" s="399">
        <f t="shared" si="3"/>
        <v>0</v>
      </c>
      <c r="M38" s="398">
        <f t="shared" si="3"/>
        <v>3</v>
      </c>
      <c r="N38" s="399">
        <f t="shared" si="3"/>
        <v>2</v>
      </c>
      <c r="O38" s="398">
        <f t="shared" si="3"/>
        <v>9</v>
      </c>
      <c r="P38" s="399">
        <f t="shared" si="3"/>
        <v>7</v>
      </c>
      <c r="Q38" s="398">
        <f t="shared" si="3"/>
        <v>9</v>
      </c>
      <c r="R38" s="399">
        <f t="shared" si="3"/>
        <v>7</v>
      </c>
      <c r="S38" s="295"/>
    </row>
    <row r="39" spans="1:19" ht="15" customHeight="1">
      <c r="A39" s="963"/>
      <c r="B39" s="992" t="s">
        <v>320</v>
      </c>
      <c r="C39" s="243"/>
      <c r="D39" s="968" t="s">
        <v>321</v>
      </c>
      <c r="E39" s="969"/>
      <c r="F39" s="282">
        <f t="shared" si="0"/>
        <v>3</v>
      </c>
      <c r="G39" s="291" t="s">
        <v>520</v>
      </c>
      <c r="H39" s="505"/>
      <c r="I39" s="394">
        <v>4</v>
      </c>
      <c r="J39" s="283">
        <v>3</v>
      </c>
      <c r="K39" s="394"/>
      <c r="L39" s="395"/>
      <c r="M39" s="394"/>
      <c r="N39" s="395"/>
      <c r="O39" s="394"/>
      <c r="P39" s="395"/>
      <c r="Q39" s="394"/>
      <c r="R39" s="395"/>
      <c r="S39" s="296"/>
    </row>
    <row r="40" spans="1:19" ht="15" customHeight="1">
      <c r="A40" s="963"/>
      <c r="B40" s="992"/>
      <c r="C40" s="243"/>
      <c r="D40" s="968" t="s">
        <v>322</v>
      </c>
      <c r="E40" s="969"/>
      <c r="F40" s="282">
        <f>SUM(H40+J40+L40+N40+P40+R40)</f>
        <v>3</v>
      </c>
      <c r="G40" s="291" t="s">
        <v>520</v>
      </c>
      <c r="H40" s="505"/>
      <c r="I40" s="394">
        <v>4</v>
      </c>
      <c r="J40" s="283">
        <v>3</v>
      </c>
      <c r="K40" s="394"/>
      <c r="L40" s="395"/>
      <c r="M40" s="394"/>
      <c r="N40" s="395"/>
      <c r="O40" s="394"/>
      <c r="P40" s="395"/>
      <c r="Q40" s="394"/>
      <c r="R40" s="395"/>
      <c r="S40" s="297"/>
    </row>
    <row r="41" spans="1:19" ht="15" customHeight="1">
      <c r="A41" s="963"/>
      <c r="B41" s="992"/>
      <c r="C41" s="243"/>
      <c r="D41" s="1040" t="s">
        <v>349</v>
      </c>
      <c r="E41" s="1041"/>
      <c r="F41" s="282">
        <f>SUM(H41+J41+L41+N41+P41+R41)</f>
        <v>6</v>
      </c>
      <c r="G41" s="291" t="s">
        <v>520</v>
      </c>
      <c r="H41" s="505"/>
      <c r="I41" s="394" t="s">
        <v>520</v>
      </c>
      <c r="J41" s="283"/>
      <c r="K41" s="394">
        <v>4</v>
      </c>
      <c r="L41" s="395">
        <v>3</v>
      </c>
      <c r="M41" s="394">
        <v>4</v>
      </c>
      <c r="N41" s="395">
        <v>3</v>
      </c>
      <c r="O41" s="394"/>
      <c r="P41" s="395"/>
      <c r="Q41" s="394"/>
      <c r="R41" s="395"/>
      <c r="S41" s="297"/>
    </row>
    <row r="42" spans="1:19" ht="15" customHeight="1">
      <c r="A42" s="963"/>
      <c r="B42" s="992"/>
      <c r="C42" s="243"/>
      <c r="D42" s="987" t="s">
        <v>324</v>
      </c>
      <c r="E42" s="988"/>
      <c r="F42" s="282">
        <f t="shared" si="0"/>
        <v>6</v>
      </c>
      <c r="G42" s="258"/>
      <c r="H42" s="418"/>
      <c r="I42" s="390"/>
      <c r="J42" s="260"/>
      <c r="K42" s="390"/>
      <c r="L42" s="391"/>
      <c r="M42" s="390"/>
      <c r="N42" s="391"/>
      <c r="O42" s="390">
        <v>4</v>
      </c>
      <c r="P42" s="391">
        <v>3</v>
      </c>
      <c r="Q42" s="390">
        <v>4</v>
      </c>
      <c r="R42" s="391">
        <v>3</v>
      </c>
      <c r="S42" s="298"/>
    </row>
    <row r="43" spans="1:19" ht="15" customHeight="1">
      <c r="A43" s="963"/>
      <c r="B43" s="992"/>
      <c r="C43" s="243"/>
      <c r="D43" s="987" t="s">
        <v>865</v>
      </c>
      <c r="E43" s="988"/>
      <c r="F43" s="282">
        <f t="shared" si="0"/>
        <v>6</v>
      </c>
      <c r="G43" s="258"/>
      <c r="H43" s="418"/>
      <c r="I43" s="390"/>
      <c r="J43" s="260"/>
      <c r="K43" s="390"/>
      <c r="L43" s="391"/>
      <c r="M43" s="390"/>
      <c r="N43" s="391"/>
      <c r="O43" s="390">
        <v>4</v>
      </c>
      <c r="P43" s="391">
        <v>3</v>
      </c>
      <c r="Q43" s="390">
        <v>4</v>
      </c>
      <c r="R43" s="391">
        <v>3</v>
      </c>
      <c r="S43" s="298"/>
    </row>
    <row r="44" spans="1:19" ht="15" customHeight="1">
      <c r="A44" s="963"/>
      <c r="B44" s="992"/>
      <c r="C44" s="243">
        <f>F61</f>
        <v>97</v>
      </c>
      <c r="D44" s="987" t="s">
        <v>350</v>
      </c>
      <c r="E44" s="988"/>
      <c r="F44" s="282">
        <f t="shared" si="0"/>
        <v>6</v>
      </c>
      <c r="G44" s="258"/>
      <c r="H44" s="418"/>
      <c r="I44" s="390"/>
      <c r="J44" s="260"/>
      <c r="K44" s="390"/>
      <c r="L44" s="391"/>
      <c r="M44" s="390"/>
      <c r="N44" s="391"/>
      <c r="O44" s="390">
        <v>4</v>
      </c>
      <c r="P44" s="391">
        <v>3</v>
      </c>
      <c r="Q44" s="390">
        <v>4</v>
      </c>
      <c r="R44" s="391">
        <v>3</v>
      </c>
      <c r="S44" s="298"/>
    </row>
    <row r="45" spans="1:19" ht="15" customHeight="1">
      <c r="A45" s="963"/>
      <c r="B45" s="992"/>
      <c r="C45" s="299" t="s">
        <v>647</v>
      </c>
      <c r="D45" s="987" t="s">
        <v>326</v>
      </c>
      <c r="E45" s="988"/>
      <c r="F45" s="282">
        <f t="shared" si="0"/>
        <v>4</v>
      </c>
      <c r="G45" s="258"/>
      <c r="H45" s="418"/>
      <c r="I45" s="390"/>
      <c r="J45" s="260"/>
      <c r="K45" s="390">
        <v>3</v>
      </c>
      <c r="L45" s="391">
        <v>2</v>
      </c>
      <c r="M45" s="390">
        <v>3</v>
      </c>
      <c r="N45" s="391">
        <v>2</v>
      </c>
      <c r="O45" s="390"/>
      <c r="P45" s="391"/>
      <c r="Q45" s="390"/>
      <c r="R45" s="391"/>
      <c r="S45" s="298"/>
    </row>
    <row r="46" spans="1:19" ht="15" customHeight="1">
      <c r="A46" s="963"/>
      <c r="B46" s="992"/>
      <c r="C46" s="267">
        <f>F61/F62</f>
        <v>0.5243243243243243</v>
      </c>
      <c r="D46" s="987" t="s">
        <v>327</v>
      </c>
      <c r="E46" s="988"/>
      <c r="F46" s="282">
        <f t="shared" si="0"/>
        <v>6</v>
      </c>
      <c r="G46" s="258"/>
      <c r="H46" s="418"/>
      <c r="I46" s="390"/>
      <c r="J46" s="260"/>
      <c r="K46" s="390"/>
      <c r="L46" s="391"/>
      <c r="M46" s="390"/>
      <c r="N46" s="391"/>
      <c r="O46" s="390">
        <v>4</v>
      </c>
      <c r="P46" s="391">
        <v>3</v>
      </c>
      <c r="Q46" s="390">
        <v>4</v>
      </c>
      <c r="R46" s="391">
        <v>3</v>
      </c>
      <c r="S46" s="298"/>
    </row>
    <row r="47" spans="1:19" ht="15" customHeight="1">
      <c r="A47" s="963"/>
      <c r="B47" s="992"/>
      <c r="C47" s="243"/>
      <c r="D47" s="1042" t="s">
        <v>328</v>
      </c>
      <c r="E47" s="1043"/>
      <c r="F47" s="282">
        <f t="shared" si="0"/>
        <v>0</v>
      </c>
      <c r="G47" s="258"/>
      <c r="H47" s="418"/>
      <c r="I47" s="390"/>
      <c r="J47" s="260"/>
      <c r="K47" s="390"/>
      <c r="L47" s="391"/>
      <c r="M47" s="390"/>
      <c r="N47" s="391"/>
      <c r="O47" s="390"/>
      <c r="P47" s="391"/>
      <c r="Q47" s="390"/>
      <c r="R47" s="391"/>
      <c r="S47" s="298"/>
    </row>
    <row r="48" spans="1:19" ht="15" customHeight="1">
      <c r="A48" s="963"/>
      <c r="B48" s="992"/>
      <c r="C48" s="300"/>
      <c r="D48" s="987"/>
      <c r="E48" s="988"/>
      <c r="F48" s="282">
        <f t="shared" si="0"/>
        <v>0</v>
      </c>
      <c r="G48" s="301"/>
      <c r="H48" s="607"/>
      <c r="I48" s="407"/>
      <c r="J48" s="302"/>
      <c r="K48" s="390"/>
      <c r="L48" s="391"/>
      <c r="M48" s="390"/>
      <c r="N48" s="391"/>
      <c r="O48" s="407"/>
      <c r="P48" s="408"/>
      <c r="Q48" s="407"/>
      <c r="R48" s="408"/>
      <c r="S48" s="303"/>
    </row>
    <row r="49" spans="1:19" ht="15" customHeight="1" thickBot="1">
      <c r="A49" s="963"/>
      <c r="B49" s="992"/>
      <c r="C49" s="300"/>
      <c r="D49" s="1044"/>
      <c r="E49" s="1044"/>
      <c r="F49" s="304">
        <f t="shared" si="0"/>
        <v>0</v>
      </c>
      <c r="G49" s="305"/>
      <c r="H49" s="608"/>
      <c r="I49" s="400"/>
      <c r="J49" s="308"/>
      <c r="K49" s="400"/>
      <c r="L49" s="401"/>
      <c r="M49" s="400"/>
      <c r="N49" s="401"/>
      <c r="O49" s="400"/>
      <c r="P49" s="401"/>
      <c r="Q49" s="400"/>
      <c r="R49" s="401"/>
      <c r="S49" s="309"/>
    </row>
    <row r="50" spans="1:19" ht="15" customHeight="1">
      <c r="A50" s="963"/>
      <c r="B50" s="992"/>
      <c r="C50" s="310"/>
      <c r="D50" s="978" t="s">
        <v>351</v>
      </c>
      <c r="E50" s="979"/>
      <c r="F50" s="311">
        <f t="shared" si="0"/>
        <v>6</v>
      </c>
      <c r="G50" s="312"/>
      <c r="H50" s="609">
        <v>3</v>
      </c>
      <c r="I50" s="402"/>
      <c r="J50" s="280">
        <v>3</v>
      </c>
      <c r="K50" s="402"/>
      <c r="L50" s="403"/>
      <c r="M50" s="402"/>
      <c r="N50" s="403"/>
      <c r="O50" s="402"/>
      <c r="P50" s="403"/>
      <c r="Q50" s="519"/>
      <c r="R50" s="403"/>
      <c r="S50" s="970" t="s">
        <v>332</v>
      </c>
    </row>
    <row r="51" spans="1:19" ht="15" customHeight="1">
      <c r="A51" s="963"/>
      <c r="B51" s="992"/>
      <c r="C51" s="313"/>
      <c r="D51" s="1038" t="s">
        <v>352</v>
      </c>
      <c r="E51" s="1039"/>
      <c r="F51" s="314">
        <f t="shared" si="0"/>
        <v>4</v>
      </c>
      <c r="G51" s="258"/>
      <c r="H51" s="418">
        <v>2</v>
      </c>
      <c r="I51" s="390"/>
      <c r="J51" s="259">
        <v>2</v>
      </c>
      <c r="K51" s="390"/>
      <c r="L51" s="404"/>
      <c r="M51" s="390"/>
      <c r="N51" s="404"/>
      <c r="O51" s="390"/>
      <c r="P51" s="404"/>
      <c r="Q51" s="390"/>
      <c r="R51" s="404"/>
      <c r="S51" s="971"/>
    </row>
    <row r="52" spans="1:19" ht="15" customHeight="1">
      <c r="A52" s="963"/>
      <c r="B52" s="992"/>
      <c r="C52" s="313"/>
      <c r="D52" s="966" t="s">
        <v>353</v>
      </c>
      <c r="E52" s="967"/>
      <c r="F52" s="314">
        <f t="shared" si="0"/>
        <v>6</v>
      </c>
      <c r="G52" s="316"/>
      <c r="H52" s="610"/>
      <c r="I52" s="407"/>
      <c r="J52" s="317"/>
      <c r="K52" s="390"/>
      <c r="L52" s="391">
        <v>3</v>
      </c>
      <c r="M52" s="390"/>
      <c r="N52" s="391">
        <v>3</v>
      </c>
      <c r="O52" s="390"/>
      <c r="P52" s="404"/>
      <c r="Q52" s="390"/>
      <c r="R52" s="404"/>
      <c r="S52" s="971"/>
    </row>
    <row r="53" spans="1:19" ht="15" customHeight="1">
      <c r="A53" s="963"/>
      <c r="B53" s="992"/>
      <c r="C53" s="313"/>
      <c r="D53" s="1038" t="s">
        <v>354</v>
      </c>
      <c r="E53" s="1039"/>
      <c r="F53" s="314">
        <f t="shared" si="0"/>
        <v>4</v>
      </c>
      <c r="G53" s="258"/>
      <c r="H53" s="612"/>
      <c r="I53" s="390"/>
      <c r="J53" s="315"/>
      <c r="K53" s="390"/>
      <c r="L53" s="391">
        <v>2</v>
      </c>
      <c r="M53" s="390"/>
      <c r="N53" s="391">
        <v>2</v>
      </c>
      <c r="O53" s="390"/>
      <c r="P53" s="404"/>
      <c r="Q53" s="390"/>
      <c r="R53" s="404"/>
      <c r="S53" s="971"/>
    </row>
    <row r="54" spans="1:19" ht="15" customHeight="1">
      <c r="A54" s="963"/>
      <c r="B54" s="992"/>
      <c r="C54" s="313"/>
      <c r="D54" s="1038" t="s">
        <v>355</v>
      </c>
      <c r="E54" s="1039"/>
      <c r="F54" s="339">
        <f t="shared" si="0"/>
        <v>6</v>
      </c>
      <c r="G54" s="291"/>
      <c r="H54" s="611"/>
      <c r="I54" s="394"/>
      <c r="J54" s="318"/>
      <c r="K54" s="390"/>
      <c r="L54" s="404"/>
      <c r="M54" s="390" t="s">
        <v>520</v>
      </c>
      <c r="N54" s="404"/>
      <c r="O54" s="390"/>
      <c r="P54" s="391">
        <v>3</v>
      </c>
      <c r="Q54" s="390"/>
      <c r="R54" s="391">
        <v>3</v>
      </c>
      <c r="S54" s="971"/>
    </row>
    <row r="55" spans="1:19" ht="15" customHeight="1" thickBot="1">
      <c r="A55" s="963"/>
      <c r="B55" s="992"/>
      <c r="C55" s="300"/>
      <c r="D55" s="964" t="s">
        <v>356</v>
      </c>
      <c r="E55" s="965"/>
      <c r="F55" s="340">
        <f t="shared" si="0"/>
        <v>4</v>
      </c>
      <c r="G55" s="305"/>
      <c r="H55" s="613"/>
      <c r="I55" s="400"/>
      <c r="J55" s="341"/>
      <c r="K55" s="400"/>
      <c r="L55" s="405"/>
      <c r="M55" s="400"/>
      <c r="N55" s="405"/>
      <c r="O55" s="400"/>
      <c r="P55" s="418">
        <v>2</v>
      </c>
      <c r="Q55" s="400"/>
      <c r="R55" s="418">
        <v>2</v>
      </c>
      <c r="S55" s="977"/>
    </row>
    <row r="56" spans="1:19" ht="15" customHeight="1">
      <c r="A56" s="963"/>
      <c r="B56" s="992"/>
      <c r="C56" s="300"/>
      <c r="D56" s="994" t="s">
        <v>337</v>
      </c>
      <c r="E56" s="995"/>
      <c r="F56" s="319">
        <v>3</v>
      </c>
      <c r="G56" s="312"/>
      <c r="H56" s="609"/>
      <c r="I56" s="402"/>
      <c r="J56" s="320"/>
      <c r="K56" s="402"/>
      <c r="L56" s="406"/>
      <c r="M56" s="402"/>
      <c r="N56" s="406"/>
      <c r="O56" s="402"/>
      <c r="P56" s="406"/>
      <c r="Q56" s="519"/>
      <c r="R56" s="406"/>
      <c r="S56" s="970" t="s">
        <v>338</v>
      </c>
    </row>
    <row r="57" spans="1:19" ht="15" customHeight="1">
      <c r="A57" s="963"/>
      <c r="B57" s="992"/>
      <c r="C57" s="243"/>
      <c r="D57" s="973" t="s">
        <v>339</v>
      </c>
      <c r="E57" s="974"/>
      <c r="F57" s="321">
        <v>3</v>
      </c>
      <c r="G57" s="258"/>
      <c r="H57" s="418"/>
      <c r="I57" s="390"/>
      <c r="J57" s="260"/>
      <c r="K57" s="390"/>
      <c r="L57" s="391"/>
      <c r="M57" s="390"/>
      <c r="N57" s="391"/>
      <c r="O57" s="390"/>
      <c r="P57" s="391"/>
      <c r="Q57" s="521"/>
      <c r="R57" s="391"/>
      <c r="S57" s="971"/>
    </row>
    <row r="58" spans="1:19" ht="15" customHeight="1">
      <c r="A58" s="963"/>
      <c r="B58" s="992"/>
      <c r="C58" s="267"/>
      <c r="D58" s="975" t="s">
        <v>340</v>
      </c>
      <c r="E58" s="976"/>
      <c r="F58" s="321">
        <v>1</v>
      </c>
      <c r="G58" s="258"/>
      <c r="H58" s="418"/>
      <c r="I58" s="390"/>
      <c r="J58" s="260"/>
      <c r="K58" s="390"/>
      <c r="L58" s="391"/>
      <c r="M58" s="390"/>
      <c r="N58" s="391"/>
      <c r="O58" s="390"/>
      <c r="P58" s="391"/>
      <c r="Q58" s="521"/>
      <c r="R58" s="391"/>
      <c r="S58" s="971"/>
    </row>
    <row r="59" spans="1:19" ht="15" customHeight="1">
      <c r="A59" s="963"/>
      <c r="B59" s="992"/>
      <c r="C59" s="243"/>
      <c r="D59" s="975" t="s">
        <v>341</v>
      </c>
      <c r="E59" s="976"/>
      <c r="F59" s="321">
        <v>2</v>
      </c>
      <c r="G59" s="258"/>
      <c r="H59" s="418"/>
      <c r="I59" s="390"/>
      <c r="J59" s="260"/>
      <c r="K59" s="390"/>
      <c r="L59" s="391"/>
      <c r="M59" s="390"/>
      <c r="N59" s="391"/>
      <c r="O59" s="390"/>
      <c r="P59" s="391"/>
      <c r="Q59" s="521"/>
      <c r="R59" s="391"/>
      <c r="S59" s="971"/>
    </row>
    <row r="60" spans="1:19" ht="15" customHeight="1">
      <c r="A60" s="963"/>
      <c r="B60" s="992"/>
      <c r="C60" s="268"/>
      <c r="D60" s="975" t="s">
        <v>7</v>
      </c>
      <c r="E60" s="976"/>
      <c r="F60" s="321">
        <v>2</v>
      </c>
      <c r="G60" s="316"/>
      <c r="H60" s="607"/>
      <c r="I60" s="407"/>
      <c r="J60" s="302"/>
      <c r="K60" s="407"/>
      <c r="L60" s="408"/>
      <c r="M60" s="407"/>
      <c r="N60" s="408"/>
      <c r="O60" s="407"/>
      <c r="P60" s="408"/>
      <c r="Q60" s="523"/>
      <c r="R60" s="408"/>
      <c r="S60" s="972"/>
    </row>
    <row r="61" spans="1:19" ht="15" customHeight="1">
      <c r="A61" s="963"/>
      <c r="B61" s="992"/>
      <c r="C61" s="243"/>
      <c r="D61" s="955" t="s">
        <v>460</v>
      </c>
      <c r="E61" s="956"/>
      <c r="F61" s="322">
        <f>SUM(F39:F60)+SUM(F38)</f>
        <v>97</v>
      </c>
      <c r="G61" s="323">
        <f aca="true" t="shared" si="4" ref="G61:R61">SUM(G39:G60)+SUM(G34:G37)</f>
        <v>0</v>
      </c>
      <c r="H61" s="410">
        <f t="shared" si="4"/>
        <v>5</v>
      </c>
      <c r="I61" s="409">
        <f t="shared" si="4"/>
        <v>8</v>
      </c>
      <c r="J61" s="324">
        <f t="shared" si="4"/>
        <v>11</v>
      </c>
      <c r="K61" s="409">
        <f t="shared" si="4"/>
        <v>7</v>
      </c>
      <c r="L61" s="410">
        <f t="shared" si="4"/>
        <v>10</v>
      </c>
      <c r="M61" s="409">
        <f t="shared" si="4"/>
        <v>10</v>
      </c>
      <c r="N61" s="410">
        <f t="shared" si="4"/>
        <v>12</v>
      </c>
      <c r="O61" s="409">
        <f t="shared" si="4"/>
        <v>25</v>
      </c>
      <c r="P61" s="410">
        <f t="shared" si="4"/>
        <v>24</v>
      </c>
      <c r="Q61" s="409">
        <f t="shared" si="4"/>
        <v>25</v>
      </c>
      <c r="R61" s="410">
        <f t="shared" si="4"/>
        <v>24</v>
      </c>
      <c r="S61" s="325"/>
    </row>
    <row r="62" spans="1:19" ht="24.75" customHeight="1">
      <c r="A62" s="957" t="s">
        <v>342</v>
      </c>
      <c r="B62" s="958"/>
      <c r="C62" s="959"/>
      <c r="D62" s="958"/>
      <c r="E62" s="960"/>
      <c r="F62" s="326">
        <f>SUM(F61,F33,F25)</f>
        <v>185</v>
      </c>
      <c r="G62" s="327">
        <f>SUM(G61,G33,G25)</f>
        <v>32</v>
      </c>
      <c r="H62" s="326">
        <f>SUM(H61,H33,H25)</f>
        <v>29</v>
      </c>
      <c r="I62" s="328">
        <f>SUM(I61,,I33,I25)</f>
        <v>32</v>
      </c>
      <c r="J62" s="326">
        <f aca="true" t="shared" si="5" ref="J62:R62">SUM(J61,J33,J25)</f>
        <v>29</v>
      </c>
      <c r="K62" s="411">
        <f t="shared" si="5"/>
        <v>32</v>
      </c>
      <c r="L62" s="412">
        <f t="shared" si="5"/>
        <v>29</v>
      </c>
      <c r="M62" s="411">
        <f t="shared" si="5"/>
        <v>32</v>
      </c>
      <c r="N62" s="412">
        <f t="shared" si="5"/>
        <v>29</v>
      </c>
      <c r="O62" s="411">
        <f t="shared" si="5"/>
        <v>32</v>
      </c>
      <c r="P62" s="412">
        <f t="shared" si="5"/>
        <v>29</v>
      </c>
      <c r="Q62" s="411">
        <f t="shared" si="5"/>
        <v>32</v>
      </c>
      <c r="R62" s="412">
        <f t="shared" si="5"/>
        <v>29</v>
      </c>
      <c r="S62" s="329" t="s">
        <v>6</v>
      </c>
    </row>
    <row r="63" spans="1:19" s="334" customFormat="1" ht="15" customHeight="1">
      <c r="A63" s="961" t="s">
        <v>751</v>
      </c>
      <c r="B63" s="962" t="s">
        <v>343</v>
      </c>
      <c r="C63" s="330"/>
      <c r="D63" s="950" t="s">
        <v>344</v>
      </c>
      <c r="E63" s="951"/>
      <c r="F63" s="326">
        <f>SUM(H63,J63,L63,N63,P63,R63)</f>
        <v>6</v>
      </c>
      <c r="G63" s="331">
        <v>1</v>
      </c>
      <c r="H63" s="332">
        <v>1</v>
      </c>
      <c r="I63" s="333">
        <v>1</v>
      </c>
      <c r="J63" s="332">
        <v>1</v>
      </c>
      <c r="K63" s="413">
        <v>1</v>
      </c>
      <c r="L63" s="414">
        <v>1</v>
      </c>
      <c r="M63" s="413">
        <v>1</v>
      </c>
      <c r="N63" s="414">
        <v>1</v>
      </c>
      <c r="O63" s="413">
        <v>1</v>
      </c>
      <c r="P63" s="414">
        <v>1</v>
      </c>
      <c r="Q63" s="413">
        <v>1</v>
      </c>
      <c r="R63" s="414">
        <v>1</v>
      </c>
      <c r="S63" s="947" t="s">
        <v>466</v>
      </c>
    </row>
    <row r="64" spans="1:19" s="334" customFormat="1" ht="15" customHeight="1">
      <c r="A64" s="961"/>
      <c r="B64" s="962"/>
      <c r="C64" s="243">
        <v>18</v>
      </c>
      <c r="D64" s="950" t="s">
        <v>365</v>
      </c>
      <c r="E64" s="951"/>
      <c r="F64" s="326">
        <f>SUM(H64,J64,L64,N64,P64,R64)</f>
        <v>12</v>
      </c>
      <c r="G64" s="331">
        <v>2</v>
      </c>
      <c r="H64" s="332">
        <v>2</v>
      </c>
      <c r="I64" s="333">
        <v>2</v>
      </c>
      <c r="J64" s="332">
        <v>2</v>
      </c>
      <c r="K64" s="413">
        <v>2</v>
      </c>
      <c r="L64" s="414">
        <v>2</v>
      </c>
      <c r="M64" s="413">
        <v>2</v>
      </c>
      <c r="N64" s="414">
        <v>2</v>
      </c>
      <c r="O64" s="413">
        <v>2</v>
      </c>
      <c r="P64" s="414">
        <v>2</v>
      </c>
      <c r="Q64" s="413">
        <v>2</v>
      </c>
      <c r="R64" s="414">
        <v>2</v>
      </c>
      <c r="S64" s="948"/>
    </row>
    <row r="65" spans="1:19" s="334" customFormat="1" ht="15" customHeight="1">
      <c r="A65" s="961"/>
      <c r="B65" s="962"/>
      <c r="C65" s="244"/>
      <c r="D65" s="950" t="s">
        <v>419</v>
      </c>
      <c r="E65" s="951"/>
      <c r="F65" s="326">
        <f aca="true" t="shared" si="6" ref="F65:R65">SUM(F63:F64)</f>
        <v>18</v>
      </c>
      <c r="G65" s="327">
        <f t="shared" si="6"/>
        <v>3</v>
      </c>
      <c r="H65" s="332">
        <f t="shared" si="6"/>
        <v>3</v>
      </c>
      <c r="I65" s="333">
        <f t="shared" si="6"/>
        <v>3</v>
      </c>
      <c r="J65" s="332">
        <f t="shared" si="6"/>
        <v>3</v>
      </c>
      <c r="K65" s="413">
        <f t="shared" si="6"/>
        <v>3</v>
      </c>
      <c r="L65" s="414">
        <f t="shared" si="6"/>
        <v>3</v>
      </c>
      <c r="M65" s="413">
        <f t="shared" si="6"/>
        <v>3</v>
      </c>
      <c r="N65" s="414">
        <f t="shared" si="6"/>
        <v>3</v>
      </c>
      <c r="O65" s="413">
        <f t="shared" si="6"/>
        <v>3</v>
      </c>
      <c r="P65" s="414">
        <f t="shared" si="6"/>
        <v>3</v>
      </c>
      <c r="Q65" s="413">
        <f t="shared" si="6"/>
        <v>3</v>
      </c>
      <c r="R65" s="414">
        <f t="shared" si="6"/>
        <v>3</v>
      </c>
      <c r="S65" s="949"/>
    </row>
    <row r="66" spans="1:19" s="334" customFormat="1" ht="18.75" customHeight="1" thickBot="1">
      <c r="A66" s="952" t="s">
        <v>345</v>
      </c>
      <c r="B66" s="953"/>
      <c r="C66" s="953"/>
      <c r="D66" s="953"/>
      <c r="E66" s="954"/>
      <c r="F66" s="306">
        <f>SUM(H66+J66+L66+N66+P66+R66)</f>
        <v>174</v>
      </c>
      <c r="G66" s="335">
        <f>SUM(G62,G65)</f>
        <v>35</v>
      </c>
      <c r="H66" s="308">
        <f>SUM(H62)</f>
        <v>29</v>
      </c>
      <c r="I66" s="307">
        <f>SUM(I62,I65)</f>
        <v>35</v>
      </c>
      <c r="J66" s="308">
        <f>SUM(J62)</f>
        <v>29</v>
      </c>
      <c r="K66" s="400">
        <f>SUM(K62,K65)</f>
        <v>35</v>
      </c>
      <c r="L66" s="401">
        <f>SUM(L62)</f>
        <v>29</v>
      </c>
      <c r="M66" s="400">
        <f>SUM(M62,M65)</f>
        <v>35</v>
      </c>
      <c r="N66" s="401">
        <f>SUM(N62)</f>
        <v>29</v>
      </c>
      <c r="O66" s="400">
        <f>SUM(O62,O65)</f>
        <v>35</v>
      </c>
      <c r="P66" s="401">
        <f>SUM(P62)</f>
        <v>29</v>
      </c>
      <c r="Q66" s="400">
        <f>SUM(Q62,Q65)</f>
        <v>35</v>
      </c>
      <c r="R66" s="401">
        <f>SUM(R62)</f>
        <v>29</v>
      </c>
      <c r="S66" s="336"/>
    </row>
    <row r="67" s="334" customFormat="1" ht="16.5"/>
    <row r="68" spans="4:18" s="334" customFormat="1" ht="16.5">
      <c r="D68" s="334" t="s">
        <v>346</v>
      </c>
      <c r="E68" s="337">
        <f>SUM(G68+I68+K68+M68+O68+Q68)</f>
        <v>210</v>
      </c>
      <c r="G68" s="288">
        <f>SUM(G61,G33,G25)+3</f>
        <v>35</v>
      </c>
      <c r="H68" s="289">
        <f>SUM(H61,H33,H25)</f>
        <v>29</v>
      </c>
      <c r="I68" s="288">
        <f>SUM(I61,I33,I25)+3</f>
        <v>35</v>
      </c>
      <c r="J68" s="289">
        <f>SUM(J61,J33,J25)</f>
        <v>29</v>
      </c>
      <c r="K68" s="288">
        <f>SUM(K61,K33,K25)+3</f>
        <v>35</v>
      </c>
      <c r="L68" s="289">
        <f>SUM(L61,L33,L25)</f>
        <v>29</v>
      </c>
      <c r="M68" s="288">
        <f>SUM(M61,M33,M25)+3</f>
        <v>35</v>
      </c>
      <c r="N68" s="289">
        <f>SUM(N61,N33,N25)</f>
        <v>29</v>
      </c>
      <c r="O68" s="288">
        <f>SUM(O61,O33,O25)+3</f>
        <v>35</v>
      </c>
      <c r="P68" s="289">
        <f>SUM(P61,P33,P25)</f>
        <v>29</v>
      </c>
      <c r="Q68" s="288">
        <f>SUM(Q61,Q33,Q25)+3</f>
        <v>35</v>
      </c>
      <c r="R68" s="289">
        <f>SUM(R61,R33,R25)</f>
        <v>29</v>
      </c>
    </row>
    <row r="69" spans="4:18" s="334" customFormat="1" ht="16.5">
      <c r="D69" s="334" t="s">
        <v>347</v>
      </c>
      <c r="E69" s="337">
        <v>185</v>
      </c>
      <c r="F69" s="338" t="s">
        <v>348</v>
      </c>
      <c r="G69" s="251" t="s">
        <v>188</v>
      </c>
      <c r="H69" s="252" t="s">
        <v>748</v>
      </c>
      <c r="I69" s="251" t="s">
        <v>188</v>
      </c>
      <c r="J69" s="252" t="s">
        <v>748</v>
      </c>
      <c r="K69" s="251" t="s">
        <v>188</v>
      </c>
      <c r="L69" s="252" t="s">
        <v>748</v>
      </c>
      <c r="M69" s="251" t="s">
        <v>188</v>
      </c>
      <c r="N69" s="252" t="s">
        <v>748</v>
      </c>
      <c r="O69" s="251" t="s">
        <v>188</v>
      </c>
      <c r="P69" s="252" t="s">
        <v>748</v>
      </c>
      <c r="Q69" s="251" t="s">
        <v>188</v>
      </c>
      <c r="R69" s="252" t="s">
        <v>748</v>
      </c>
    </row>
  </sheetData>
  <sheetProtection/>
  <mergeCells count="77">
    <mergeCell ref="I6:J6"/>
    <mergeCell ref="D45:E45"/>
    <mergeCell ref="D42:E42"/>
    <mergeCell ref="D28:E28"/>
    <mergeCell ref="D27:E27"/>
    <mergeCell ref="D24:E24"/>
    <mergeCell ref="D35:E35"/>
    <mergeCell ref="D39:E39"/>
    <mergeCell ref="D44:E44"/>
    <mergeCell ref="D20:D21"/>
    <mergeCell ref="D37:E37"/>
    <mergeCell ref="D54:E54"/>
    <mergeCell ref="D34:E34"/>
    <mergeCell ref="D41:E41"/>
    <mergeCell ref="D47:E47"/>
    <mergeCell ref="D51:E51"/>
    <mergeCell ref="D53:E53"/>
    <mergeCell ref="D49:E49"/>
    <mergeCell ref="D46:E46"/>
    <mergeCell ref="A6:B6"/>
    <mergeCell ref="G6:H6"/>
    <mergeCell ref="D6:E6"/>
    <mergeCell ref="D38:E38"/>
    <mergeCell ref="A7:A33"/>
    <mergeCell ref="B7:B25"/>
    <mergeCell ref="D14:D16"/>
    <mergeCell ref="D17:D19"/>
    <mergeCell ref="D11:D13"/>
    <mergeCell ref="D32:E32"/>
    <mergeCell ref="Q6:R6"/>
    <mergeCell ref="O5:R5"/>
    <mergeCell ref="D36:E36"/>
    <mergeCell ref="M6:N6"/>
    <mergeCell ref="D29:E29"/>
    <mergeCell ref="D30:E30"/>
    <mergeCell ref="K5:N5"/>
    <mergeCell ref="O6:P6"/>
    <mergeCell ref="D25:E25"/>
    <mergeCell ref="K6:L6"/>
    <mergeCell ref="A1:S1"/>
    <mergeCell ref="A2:S2"/>
    <mergeCell ref="A4:C5"/>
    <mergeCell ref="D4:F5"/>
    <mergeCell ref="S4:S5"/>
    <mergeCell ref="G5:J5"/>
    <mergeCell ref="G4:R4"/>
    <mergeCell ref="A3:S3"/>
    <mergeCell ref="D22:D23"/>
    <mergeCell ref="B26:B33"/>
    <mergeCell ref="D26:E26"/>
    <mergeCell ref="D31:E31"/>
    <mergeCell ref="D48:E48"/>
    <mergeCell ref="D33:E33"/>
    <mergeCell ref="D43:E43"/>
    <mergeCell ref="B34:B38"/>
    <mergeCell ref="B39:B61"/>
    <mergeCell ref="D56:E56"/>
    <mergeCell ref="D55:E55"/>
    <mergeCell ref="D52:E52"/>
    <mergeCell ref="D40:E40"/>
    <mergeCell ref="S56:S60"/>
    <mergeCell ref="D57:E57"/>
    <mergeCell ref="D58:E58"/>
    <mergeCell ref="D59:E59"/>
    <mergeCell ref="D60:E60"/>
    <mergeCell ref="S50:S55"/>
    <mergeCell ref="D50:E50"/>
    <mergeCell ref="S63:S65"/>
    <mergeCell ref="D64:E64"/>
    <mergeCell ref="D65:E65"/>
    <mergeCell ref="A66:E66"/>
    <mergeCell ref="D61:E61"/>
    <mergeCell ref="A62:E62"/>
    <mergeCell ref="A63:A65"/>
    <mergeCell ref="B63:B65"/>
    <mergeCell ref="D63:E63"/>
    <mergeCell ref="A34:A61"/>
  </mergeCells>
  <printOptions/>
  <pageMargins left="0.7874015748031497" right="0.2755905511811024" top="0.7480314960629921" bottom="0.11811023622047245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66"/>
  <sheetViews>
    <sheetView zoomScalePageLayoutView="0" workbookViewId="0" topLeftCell="A34">
      <selection activeCell="N34" sqref="N34"/>
    </sheetView>
  </sheetViews>
  <sheetFormatPr defaultColWidth="9.00390625" defaultRowHeight="16.5"/>
  <cols>
    <col min="1" max="1" width="7.125" style="245" customWidth="1"/>
    <col min="2" max="2" width="7.375" style="245" customWidth="1"/>
    <col min="3" max="3" width="7.125" style="245" customWidth="1"/>
    <col min="4" max="4" width="10.75390625" style="245" customWidth="1"/>
    <col min="5" max="5" width="16.375" style="245" customWidth="1"/>
    <col min="6" max="6" width="5.75390625" style="245" customWidth="1"/>
    <col min="7" max="18" width="3.875" style="245" customWidth="1"/>
    <col min="19" max="19" width="19.875" style="245" customWidth="1"/>
    <col min="20" max="16384" width="9.00390625" style="245" customWidth="1"/>
  </cols>
  <sheetData>
    <row r="1" spans="1:19" ht="27.75" customHeight="1">
      <c r="A1" s="996" t="s">
        <v>88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7"/>
      <c r="N1" s="997"/>
      <c r="O1" s="997"/>
      <c r="P1" s="997"/>
      <c r="Q1" s="997"/>
      <c r="R1" s="997"/>
      <c r="S1" s="997"/>
    </row>
    <row r="2" spans="1:19" ht="27.75" customHeight="1">
      <c r="A2" s="1117" t="s">
        <v>174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</row>
    <row r="3" spans="1:19" ht="27.75" customHeight="1" thickBot="1">
      <c r="A3" s="1016" t="s">
        <v>764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</row>
    <row r="4" spans="1:19" ht="15.75" customHeight="1">
      <c r="A4" s="1000" t="s">
        <v>90</v>
      </c>
      <c r="B4" s="1001"/>
      <c r="C4" s="1001"/>
      <c r="D4" s="1004" t="s">
        <v>91</v>
      </c>
      <c r="E4" s="1005"/>
      <c r="F4" s="1005"/>
      <c r="G4" s="1013" t="s">
        <v>92</v>
      </c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5"/>
      <c r="S4" s="1008" t="s">
        <v>93</v>
      </c>
    </row>
    <row r="5" spans="1:19" ht="15" customHeight="1" thickBot="1">
      <c r="A5" s="1002"/>
      <c r="B5" s="1003"/>
      <c r="C5" s="1003"/>
      <c r="D5" s="1006"/>
      <c r="E5" s="1007"/>
      <c r="F5" s="1007"/>
      <c r="G5" s="1010" t="s">
        <v>744</v>
      </c>
      <c r="H5" s="1011"/>
      <c r="I5" s="1011"/>
      <c r="J5" s="1012"/>
      <c r="K5" s="1118" t="s">
        <v>745</v>
      </c>
      <c r="L5" s="1011"/>
      <c r="M5" s="1011"/>
      <c r="N5" s="1012"/>
      <c r="O5" s="1118" t="s">
        <v>746</v>
      </c>
      <c r="P5" s="1011"/>
      <c r="Q5" s="1011"/>
      <c r="R5" s="1012"/>
      <c r="S5" s="1009"/>
    </row>
    <row r="6" spans="1:19" ht="28.5" customHeight="1">
      <c r="A6" s="1002" t="s">
        <v>747</v>
      </c>
      <c r="B6" s="1003"/>
      <c r="C6" s="242" t="s">
        <v>748</v>
      </c>
      <c r="D6" s="1028" t="s">
        <v>94</v>
      </c>
      <c r="E6" s="1029"/>
      <c r="F6" s="240" t="s">
        <v>748</v>
      </c>
      <c r="G6" s="1026" t="s">
        <v>749</v>
      </c>
      <c r="H6" s="1027"/>
      <c r="I6" s="1017" t="s">
        <v>750</v>
      </c>
      <c r="J6" s="1015"/>
      <c r="K6" s="1017" t="s">
        <v>749</v>
      </c>
      <c r="L6" s="1018"/>
      <c r="M6" s="1017" t="s">
        <v>750</v>
      </c>
      <c r="N6" s="1018"/>
      <c r="O6" s="1017" t="s">
        <v>749</v>
      </c>
      <c r="P6" s="1018"/>
      <c r="Q6" s="1017" t="s">
        <v>750</v>
      </c>
      <c r="R6" s="1018"/>
      <c r="S6" s="247"/>
    </row>
    <row r="7" spans="1:19" ht="15" customHeight="1">
      <c r="A7" s="1082" t="s">
        <v>95</v>
      </c>
      <c r="B7" s="1034" t="s">
        <v>646</v>
      </c>
      <c r="C7" s="248"/>
      <c r="D7" s="240"/>
      <c r="E7" s="241"/>
      <c r="F7" s="240"/>
      <c r="G7" s="249" t="s">
        <v>96</v>
      </c>
      <c r="H7" s="389" t="s">
        <v>748</v>
      </c>
      <c r="I7" s="388" t="s">
        <v>96</v>
      </c>
      <c r="J7" s="250" t="s">
        <v>748</v>
      </c>
      <c r="K7" s="388" t="s">
        <v>96</v>
      </c>
      <c r="L7" s="389" t="s">
        <v>748</v>
      </c>
      <c r="M7" s="388" t="s">
        <v>96</v>
      </c>
      <c r="N7" s="389" t="s">
        <v>748</v>
      </c>
      <c r="O7" s="388" t="s">
        <v>96</v>
      </c>
      <c r="P7" s="389" t="s">
        <v>748</v>
      </c>
      <c r="Q7" s="388" t="s">
        <v>96</v>
      </c>
      <c r="R7" s="494" t="s">
        <v>748</v>
      </c>
      <c r="S7" s="253"/>
    </row>
    <row r="8" spans="1:19" ht="15" customHeight="1">
      <c r="A8" s="1082"/>
      <c r="B8" s="1034"/>
      <c r="C8" s="254"/>
      <c r="D8" s="1108" t="s">
        <v>97</v>
      </c>
      <c r="E8" s="495" t="s">
        <v>98</v>
      </c>
      <c r="F8" s="257">
        <f aca="true" t="shared" si="0" ref="F8:F49">SUM(H8+J8+L8+N8+P8+R8)</f>
        <v>12</v>
      </c>
      <c r="G8" s="258">
        <v>3</v>
      </c>
      <c r="H8" s="418">
        <v>2</v>
      </c>
      <c r="I8" s="390">
        <v>3</v>
      </c>
      <c r="J8" s="260">
        <v>2</v>
      </c>
      <c r="K8" s="390">
        <v>3</v>
      </c>
      <c r="L8" s="391">
        <v>2</v>
      </c>
      <c r="M8" s="390">
        <v>3</v>
      </c>
      <c r="N8" s="391">
        <v>2</v>
      </c>
      <c r="O8" s="496">
        <v>3</v>
      </c>
      <c r="P8" s="497">
        <v>2</v>
      </c>
      <c r="Q8" s="390">
        <v>3</v>
      </c>
      <c r="R8" s="418">
        <v>2</v>
      </c>
      <c r="S8" s="261"/>
    </row>
    <row r="9" spans="1:19" ht="15" customHeight="1">
      <c r="A9" s="1082"/>
      <c r="B9" s="1034"/>
      <c r="C9" s="243"/>
      <c r="D9" s="1109"/>
      <c r="E9" s="495" t="s">
        <v>99</v>
      </c>
      <c r="F9" s="257">
        <f t="shared" si="0"/>
        <v>8</v>
      </c>
      <c r="G9" s="258">
        <v>3</v>
      </c>
      <c r="H9" s="418">
        <v>2</v>
      </c>
      <c r="I9" s="390">
        <v>3</v>
      </c>
      <c r="J9" s="260">
        <v>2</v>
      </c>
      <c r="K9" s="390">
        <v>3</v>
      </c>
      <c r="L9" s="391">
        <v>2</v>
      </c>
      <c r="M9" s="390">
        <v>3</v>
      </c>
      <c r="N9" s="391">
        <v>2</v>
      </c>
      <c r="O9" s="496"/>
      <c r="P9" s="497"/>
      <c r="Q9" s="390"/>
      <c r="R9" s="418"/>
      <c r="S9" s="262"/>
    </row>
    <row r="10" spans="1:19" ht="15" customHeight="1">
      <c r="A10" s="1082"/>
      <c r="B10" s="1034"/>
      <c r="C10" s="243"/>
      <c r="D10" s="498" t="s">
        <v>100</v>
      </c>
      <c r="E10" s="495" t="s">
        <v>101</v>
      </c>
      <c r="F10" s="257">
        <f t="shared" si="0"/>
        <v>6</v>
      </c>
      <c r="G10" s="258">
        <v>3</v>
      </c>
      <c r="H10" s="418">
        <v>2</v>
      </c>
      <c r="I10" s="390">
        <v>3</v>
      </c>
      <c r="J10" s="260">
        <v>2</v>
      </c>
      <c r="K10" s="390">
        <v>3</v>
      </c>
      <c r="L10" s="391">
        <v>2</v>
      </c>
      <c r="M10" s="390"/>
      <c r="N10" s="391"/>
      <c r="O10" s="496"/>
      <c r="P10" s="497"/>
      <c r="Q10" s="499"/>
      <c r="R10" s="500"/>
      <c r="S10" s="261"/>
    </row>
    <row r="11" spans="1:19" ht="15" customHeight="1">
      <c r="A11" s="1082"/>
      <c r="B11" s="1034"/>
      <c r="C11" s="243"/>
      <c r="D11" s="1104" t="s">
        <v>102</v>
      </c>
      <c r="E11" s="501" t="s">
        <v>103</v>
      </c>
      <c r="F11" s="257">
        <f t="shared" si="0"/>
        <v>2</v>
      </c>
      <c r="G11" s="258">
        <v>2</v>
      </c>
      <c r="H11" s="418">
        <v>1</v>
      </c>
      <c r="I11" s="390">
        <v>2</v>
      </c>
      <c r="J11" s="260">
        <v>1</v>
      </c>
      <c r="K11" s="390"/>
      <c r="L11" s="391"/>
      <c r="M11" s="390"/>
      <c r="N11" s="391"/>
      <c r="O11" s="496"/>
      <c r="P11" s="497"/>
      <c r="Q11" s="390"/>
      <c r="R11" s="418"/>
      <c r="S11" s="265"/>
    </row>
    <row r="12" spans="1:19" ht="15" customHeight="1">
      <c r="A12" s="1082"/>
      <c r="B12" s="1034"/>
      <c r="C12" s="243"/>
      <c r="D12" s="1105"/>
      <c r="E12" s="502" t="s">
        <v>175</v>
      </c>
      <c r="F12" s="257">
        <f t="shared" si="0"/>
        <v>1</v>
      </c>
      <c r="G12" s="258">
        <v>2</v>
      </c>
      <c r="H12" s="418">
        <v>1</v>
      </c>
      <c r="I12" s="390"/>
      <c r="J12" s="260"/>
      <c r="K12" s="390"/>
      <c r="L12" s="391"/>
      <c r="M12" s="390"/>
      <c r="N12" s="391"/>
      <c r="O12" s="496"/>
      <c r="P12" s="497"/>
      <c r="Q12" s="390"/>
      <c r="R12" s="418"/>
      <c r="S12" s="1103" t="s">
        <v>105</v>
      </c>
    </row>
    <row r="13" spans="1:19" ht="15" customHeight="1">
      <c r="A13" s="1082"/>
      <c r="B13" s="1034"/>
      <c r="C13" s="243">
        <f>F25</f>
        <v>56</v>
      </c>
      <c r="D13" s="1106"/>
      <c r="E13" s="501" t="s">
        <v>176</v>
      </c>
      <c r="F13" s="257">
        <f t="shared" si="0"/>
        <v>1</v>
      </c>
      <c r="G13" s="258"/>
      <c r="H13" s="418"/>
      <c r="I13" s="390">
        <v>2</v>
      </c>
      <c r="J13" s="260">
        <v>1</v>
      </c>
      <c r="K13" s="390"/>
      <c r="L13" s="391"/>
      <c r="M13" s="390"/>
      <c r="N13" s="391"/>
      <c r="O13" s="496"/>
      <c r="P13" s="497"/>
      <c r="Q13" s="390"/>
      <c r="R13" s="418"/>
      <c r="S13" s="1102"/>
    </row>
    <row r="14" spans="1:19" ht="15" customHeight="1">
      <c r="A14" s="1082"/>
      <c r="B14" s="1034"/>
      <c r="C14" s="243" t="s">
        <v>107</v>
      </c>
      <c r="D14" s="1104" t="s">
        <v>108</v>
      </c>
      <c r="E14" s="495" t="s">
        <v>177</v>
      </c>
      <c r="F14" s="257">
        <f t="shared" si="0"/>
        <v>2</v>
      </c>
      <c r="G14" s="258"/>
      <c r="H14" s="418"/>
      <c r="I14" s="390"/>
      <c r="J14" s="260"/>
      <c r="K14" s="390"/>
      <c r="L14" s="391"/>
      <c r="M14" s="390"/>
      <c r="N14" s="391"/>
      <c r="O14" s="496">
        <v>3</v>
      </c>
      <c r="P14" s="497">
        <v>2</v>
      </c>
      <c r="Q14" s="390"/>
      <c r="R14" s="418"/>
      <c r="S14" s="1103" t="s">
        <v>110</v>
      </c>
    </row>
    <row r="15" spans="1:19" ht="15" customHeight="1">
      <c r="A15" s="1082"/>
      <c r="B15" s="1034"/>
      <c r="C15" s="267">
        <f>F25/F59</f>
        <v>0.34782608695652173</v>
      </c>
      <c r="D15" s="1105"/>
      <c r="E15" s="502" t="s">
        <v>178</v>
      </c>
      <c r="F15" s="257">
        <f t="shared" si="0"/>
        <v>2</v>
      </c>
      <c r="G15" s="258"/>
      <c r="H15" s="418"/>
      <c r="I15" s="390"/>
      <c r="J15" s="260"/>
      <c r="K15" s="390"/>
      <c r="L15" s="391"/>
      <c r="M15" s="390"/>
      <c r="N15" s="391"/>
      <c r="O15" s="496"/>
      <c r="P15" s="497"/>
      <c r="Q15" s="390">
        <v>3</v>
      </c>
      <c r="R15" s="418">
        <v>2</v>
      </c>
      <c r="S15" s="1102"/>
    </row>
    <row r="16" spans="1:19" ht="15" customHeight="1">
      <c r="A16" s="1082"/>
      <c r="B16" s="1034"/>
      <c r="C16" s="268"/>
      <c r="D16" s="1106"/>
      <c r="E16" s="503" t="s">
        <v>112</v>
      </c>
      <c r="F16" s="257">
        <f t="shared" si="0"/>
        <v>2</v>
      </c>
      <c r="G16" s="258"/>
      <c r="H16" s="418"/>
      <c r="I16" s="390"/>
      <c r="J16" s="260"/>
      <c r="K16" s="390"/>
      <c r="L16" s="391"/>
      <c r="M16" s="390"/>
      <c r="N16" s="391"/>
      <c r="O16" s="496">
        <v>2</v>
      </c>
      <c r="P16" s="497">
        <v>1</v>
      </c>
      <c r="Q16" s="390">
        <v>2</v>
      </c>
      <c r="R16" s="418">
        <v>1</v>
      </c>
      <c r="S16" s="270"/>
    </row>
    <row r="17" spans="1:19" ht="15" customHeight="1">
      <c r="A17" s="1082"/>
      <c r="B17" s="1034"/>
      <c r="C17" s="268"/>
      <c r="D17" s="1104" t="s">
        <v>113</v>
      </c>
      <c r="E17" s="502" t="s">
        <v>179</v>
      </c>
      <c r="F17" s="257">
        <f t="shared" si="0"/>
        <v>2</v>
      </c>
      <c r="G17" s="258"/>
      <c r="H17" s="418"/>
      <c r="I17" s="390"/>
      <c r="J17" s="260"/>
      <c r="K17" s="390" t="s">
        <v>144</v>
      </c>
      <c r="L17" s="391"/>
      <c r="M17" s="390">
        <v>3</v>
      </c>
      <c r="N17" s="391">
        <v>2</v>
      </c>
      <c r="O17" s="496"/>
      <c r="P17" s="497"/>
      <c r="Q17" s="390"/>
      <c r="R17" s="418"/>
      <c r="S17" s="1103" t="s">
        <v>115</v>
      </c>
    </row>
    <row r="18" spans="1:19" ht="15" customHeight="1">
      <c r="A18" s="1082"/>
      <c r="B18" s="1034"/>
      <c r="C18" s="268"/>
      <c r="D18" s="1105"/>
      <c r="E18" s="502" t="s">
        <v>180</v>
      </c>
      <c r="F18" s="257">
        <f t="shared" si="0"/>
        <v>2</v>
      </c>
      <c r="G18" s="258"/>
      <c r="H18" s="418"/>
      <c r="I18" s="390"/>
      <c r="J18" s="260"/>
      <c r="K18" s="390">
        <v>3</v>
      </c>
      <c r="L18" s="391">
        <v>2</v>
      </c>
      <c r="M18" s="390"/>
      <c r="N18" s="391"/>
      <c r="O18" s="496"/>
      <c r="P18" s="497"/>
      <c r="Q18" s="390"/>
      <c r="R18" s="418"/>
      <c r="S18" s="1102"/>
    </row>
    <row r="19" spans="1:19" ht="15" customHeight="1">
      <c r="A19" s="1082"/>
      <c r="B19" s="1034"/>
      <c r="C19" s="243"/>
      <c r="D19" s="1106"/>
      <c r="E19" s="502" t="s">
        <v>117</v>
      </c>
      <c r="F19" s="257">
        <f t="shared" si="0"/>
        <v>0</v>
      </c>
      <c r="G19" s="258"/>
      <c r="H19" s="418"/>
      <c r="I19" s="390"/>
      <c r="J19" s="260"/>
      <c r="K19" s="390"/>
      <c r="L19" s="391"/>
      <c r="M19" s="390"/>
      <c r="N19" s="391"/>
      <c r="O19" s="496"/>
      <c r="P19" s="497"/>
      <c r="Q19" s="390"/>
      <c r="R19" s="418"/>
      <c r="S19" s="272"/>
    </row>
    <row r="20" spans="1:19" ht="15" customHeight="1">
      <c r="A20" s="1082"/>
      <c r="B20" s="1034"/>
      <c r="C20" s="243"/>
      <c r="D20" s="1104" t="s">
        <v>118</v>
      </c>
      <c r="E20" s="495" t="s">
        <v>119</v>
      </c>
      <c r="F20" s="257">
        <f t="shared" si="0"/>
        <v>2</v>
      </c>
      <c r="G20" s="258">
        <v>2</v>
      </c>
      <c r="H20" s="418">
        <v>1</v>
      </c>
      <c r="I20" s="390">
        <v>2</v>
      </c>
      <c r="J20" s="260">
        <v>1</v>
      </c>
      <c r="K20" s="390"/>
      <c r="L20" s="391"/>
      <c r="M20" s="390"/>
      <c r="N20" s="391"/>
      <c r="O20" s="496"/>
      <c r="P20" s="497"/>
      <c r="Q20" s="390"/>
      <c r="R20" s="418"/>
      <c r="S20" s="273"/>
    </row>
    <row r="21" spans="1:19" ht="15" customHeight="1">
      <c r="A21" s="1082"/>
      <c r="B21" s="1034"/>
      <c r="C21" s="243"/>
      <c r="D21" s="1106"/>
      <c r="E21" s="495" t="s">
        <v>120</v>
      </c>
      <c r="F21" s="257">
        <f t="shared" si="0"/>
        <v>2</v>
      </c>
      <c r="G21" s="258"/>
      <c r="H21" s="418"/>
      <c r="I21" s="390"/>
      <c r="J21" s="260"/>
      <c r="K21" s="390"/>
      <c r="L21" s="391"/>
      <c r="M21" s="390"/>
      <c r="N21" s="391"/>
      <c r="O21" s="496">
        <v>2</v>
      </c>
      <c r="P21" s="497">
        <v>1</v>
      </c>
      <c r="Q21" s="390">
        <v>2</v>
      </c>
      <c r="R21" s="418">
        <v>1</v>
      </c>
      <c r="S21" s="265"/>
    </row>
    <row r="22" spans="1:19" ht="15" customHeight="1">
      <c r="A22" s="1082"/>
      <c r="B22" s="1034"/>
      <c r="C22" s="243"/>
      <c r="D22" s="1104" t="s">
        <v>121</v>
      </c>
      <c r="E22" s="495" t="s">
        <v>122</v>
      </c>
      <c r="F22" s="257">
        <v>4</v>
      </c>
      <c r="G22" s="258">
        <v>2</v>
      </c>
      <c r="H22" s="418">
        <v>1</v>
      </c>
      <c r="I22" s="390">
        <v>2</v>
      </c>
      <c r="J22" s="260">
        <v>1</v>
      </c>
      <c r="K22" s="390">
        <v>2</v>
      </c>
      <c r="L22" s="391">
        <v>1</v>
      </c>
      <c r="M22" s="390">
        <v>2</v>
      </c>
      <c r="N22" s="391">
        <v>1</v>
      </c>
      <c r="O22" s="496"/>
      <c r="P22" s="497"/>
      <c r="Q22" s="390"/>
      <c r="R22" s="418"/>
      <c r="S22" s="265"/>
    </row>
    <row r="23" spans="1:19" ht="15" customHeight="1">
      <c r="A23" s="1082"/>
      <c r="B23" s="1034"/>
      <c r="C23" s="243"/>
      <c r="D23" s="1106"/>
      <c r="E23" s="495" t="s">
        <v>123</v>
      </c>
      <c r="F23" s="257">
        <f t="shared" si="0"/>
        <v>4</v>
      </c>
      <c r="G23" s="258">
        <v>2</v>
      </c>
      <c r="H23" s="418">
        <v>1</v>
      </c>
      <c r="I23" s="390">
        <v>2</v>
      </c>
      <c r="J23" s="260">
        <v>1</v>
      </c>
      <c r="K23" s="390">
        <v>2</v>
      </c>
      <c r="L23" s="391">
        <v>1</v>
      </c>
      <c r="M23" s="390">
        <v>2</v>
      </c>
      <c r="N23" s="391">
        <v>1</v>
      </c>
      <c r="O23" s="496"/>
      <c r="P23" s="497"/>
      <c r="Q23" s="390"/>
      <c r="R23" s="418"/>
      <c r="S23" s="265"/>
    </row>
    <row r="24" spans="1:19" ht="15" customHeight="1">
      <c r="A24" s="1082"/>
      <c r="B24" s="1034"/>
      <c r="C24" s="243"/>
      <c r="D24" s="1110" t="s">
        <v>124</v>
      </c>
      <c r="E24" s="1111"/>
      <c r="F24" s="257">
        <f t="shared" si="0"/>
        <v>4</v>
      </c>
      <c r="G24" s="258">
        <v>2</v>
      </c>
      <c r="H24" s="418">
        <v>1</v>
      </c>
      <c r="I24" s="390">
        <v>2</v>
      </c>
      <c r="J24" s="260">
        <v>1</v>
      </c>
      <c r="K24" s="390">
        <v>2</v>
      </c>
      <c r="L24" s="391">
        <v>1</v>
      </c>
      <c r="M24" s="390">
        <v>2</v>
      </c>
      <c r="N24" s="391">
        <v>1</v>
      </c>
      <c r="O24" s="496"/>
      <c r="P24" s="497"/>
      <c r="Q24" s="390"/>
      <c r="R24" s="418"/>
      <c r="S24" s="265"/>
    </row>
    <row r="25" spans="1:19" ht="15" customHeight="1" thickBot="1">
      <c r="A25" s="1082"/>
      <c r="B25" s="1035"/>
      <c r="C25" s="274"/>
      <c r="D25" s="1112" t="s">
        <v>125</v>
      </c>
      <c r="E25" s="1113"/>
      <c r="F25" s="275">
        <f t="shared" si="0"/>
        <v>56</v>
      </c>
      <c r="G25" s="276">
        <f aca="true" t="shared" si="1" ref="G25:R25">SUM(G8:G24)</f>
        <v>21</v>
      </c>
      <c r="H25" s="393">
        <f t="shared" si="1"/>
        <v>12</v>
      </c>
      <c r="I25" s="392">
        <f t="shared" si="1"/>
        <v>21</v>
      </c>
      <c r="J25" s="277">
        <f t="shared" si="1"/>
        <v>12</v>
      </c>
      <c r="K25" s="392">
        <f t="shared" si="1"/>
        <v>18</v>
      </c>
      <c r="L25" s="393">
        <f t="shared" si="1"/>
        <v>11</v>
      </c>
      <c r="M25" s="392">
        <f t="shared" si="1"/>
        <v>15</v>
      </c>
      <c r="N25" s="393">
        <f t="shared" si="1"/>
        <v>9</v>
      </c>
      <c r="O25" s="392">
        <f t="shared" si="1"/>
        <v>10</v>
      </c>
      <c r="P25" s="393">
        <f t="shared" si="1"/>
        <v>6</v>
      </c>
      <c r="Q25" s="392">
        <f t="shared" si="1"/>
        <v>10</v>
      </c>
      <c r="R25" s="393">
        <f t="shared" si="1"/>
        <v>6</v>
      </c>
      <c r="S25" s="278"/>
    </row>
    <row r="26" spans="1:19" ht="16.5">
      <c r="A26" s="1082"/>
      <c r="B26" s="982" t="s">
        <v>126</v>
      </c>
      <c r="C26" s="279"/>
      <c r="D26" s="1115" t="s">
        <v>181</v>
      </c>
      <c r="E26" s="1116"/>
      <c r="F26" s="504">
        <f t="shared" si="0"/>
        <v>6</v>
      </c>
      <c r="G26" s="281">
        <v>3</v>
      </c>
      <c r="H26" s="505">
        <v>2</v>
      </c>
      <c r="I26" s="394">
        <v>3</v>
      </c>
      <c r="J26" s="283">
        <v>2</v>
      </c>
      <c r="K26" s="394">
        <v>3</v>
      </c>
      <c r="L26" s="395">
        <v>2</v>
      </c>
      <c r="M26" s="394"/>
      <c r="N26" s="395"/>
      <c r="O26" s="394"/>
      <c r="P26" s="395"/>
      <c r="Q26" s="394"/>
      <c r="R26" s="505"/>
      <c r="S26" s="284"/>
    </row>
    <row r="27" spans="1:19" ht="16.5">
      <c r="A27" s="1082"/>
      <c r="B27" s="1114"/>
      <c r="C27" s="243"/>
      <c r="D27" s="1069" t="s">
        <v>128</v>
      </c>
      <c r="E27" s="1070"/>
      <c r="F27" s="506">
        <f t="shared" si="0"/>
        <v>4</v>
      </c>
      <c r="G27" s="258">
        <v>3</v>
      </c>
      <c r="H27" s="418">
        <v>2</v>
      </c>
      <c r="I27" s="390">
        <v>3</v>
      </c>
      <c r="J27" s="260">
        <v>2</v>
      </c>
      <c r="K27" s="394"/>
      <c r="L27" s="395"/>
      <c r="M27" s="394"/>
      <c r="N27" s="395"/>
      <c r="O27" s="394"/>
      <c r="P27" s="395"/>
      <c r="Q27" s="394"/>
      <c r="R27" s="505"/>
      <c r="S27" s="284"/>
    </row>
    <row r="28" spans="1:19" ht="16.5">
      <c r="A28" s="1082"/>
      <c r="B28" s="1114"/>
      <c r="C28" s="243"/>
      <c r="D28" s="1100" t="s">
        <v>129</v>
      </c>
      <c r="E28" s="1100"/>
      <c r="F28" s="506">
        <f t="shared" si="0"/>
        <v>4</v>
      </c>
      <c r="G28" s="285"/>
      <c r="H28" s="505"/>
      <c r="I28" s="394"/>
      <c r="J28" s="283"/>
      <c r="K28" s="390">
        <v>3</v>
      </c>
      <c r="L28" s="391">
        <v>2</v>
      </c>
      <c r="M28" s="390">
        <v>3</v>
      </c>
      <c r="N28" s="391">
        <v>2</v>
      </c>
      <c r="O28" s="394"/>
      <c r="P28" s="395"/>
      <c r="Q28" s="394"/>
      <c r="R28" s="505"/>
      <c r="S28" s="284"/>
    </row>
    <row r="29" spans="1:19" ht="16.5">
      <c r="A29" s="1082"/>
      <c r="B29" s="1114"/>
      <c r="C29" s="243">
        <f>F33</f>
        <v>28</v>
      </c>
      <c r="D29" s="1092" t="s">
        <v>182</v>
      </c>
      <c r="E29" s="1093"/>
      <c r="F29" s="259">
        <f t="shared" si="0"/>
        <v>3</v>
      </c>
      <c r="G29" s="286">
        <v>5</v>
      </c>
      <c r="H29" s="418">
        <v>3</v>
      </c>
      <c r="I29" s="390"/>
      <c r="J29" s="260"/>
      <c r="K29" s="390"/>
      <c r="L29" s="391"/>
      <c r="M29" s="390"/>
      <c r="N29" s="391"/>
      <c r="O29" s="390"/>
      <c r="P29" s="391"/>
      <c r="Q29" s="390"/>
      <c r="R29" s="418"/>
      <c r="S29" s="1101" t="s">
        <v>131</v>
      </c>
    </row>
    <row r="30" spans="1:19" ht="16.5">
      <c r="A30" s="1082"/>
      <c r="B30" s="1114"/>
      <c r="C30" s="243" t="s">
        <v>748</v>
      </c>
      <c r="D30" s="1092" t="s">
        <v>132</v>
      </c>
      <c r="E30" s="1093"/>
      <c r="F30" s="259">
        <f t="shared" si="0"/>
        <v>3</v>
      </c>
      <c r="G30" s="286"/>
      <c r="H30" s="418"/>
      <c r="I30" s="390">
        <v>5</v>
      </c>
      <c r="J30" s="260">
        <v>3</v>
      </c>
      <c r="K30" s="390"/>
      <c r="L30" s="391"/>
      <c r="M30" s="390"/>
      <c r="N30" s="391"/>
      <c r="O30" s="390"/>
      <c r="P30" s="391"/>
      <c r="Q30" s="390"/>
      <c r="R30" s="418"/>
      <c r="S30" s="1102"/>
    </row>
    <row r="31" spans="1:19" ht="16.5">
      <c r="A31" s="1082"/>
      <c r="B31" s="1114"/>
      <c r="C31" s="267">
        <f>F33/F59</f>
        <v>0.17391304347826086</v>
      </c>
      <c r="D31" s="1092" t="s">
        <v>133</v>
      </c>
      <c r="E31" s="1093"/>
      <c r="F31" s="259">
        <f t="shared" si="0"/>
        <v>4</v>
      </c>
      <c r="G31" s="258"/>
      <c r="H31" s="418"/>
      <c r="I31" s="390"/>
      <c r="J31" s="260"/>
      <c r="K31" s="390">
        <v>3</v>
      </c>
      <c r="L31" s="391">
        <v>2</v>
      </c>
      <c r="M31" s="390">
        <v>3</v>
      </c>
      <c r="N31" s="391">
        <v>2</v>
      </c>
      <c r="O31" s="390"/>
      <c r="P31" s="391"/>
      <c r="Q31" s="390"/>
      <c r="R31" s="391"/>
      <c r="S31" s="262"/>
    </row>
    <row r="32" spans="1:19" ht="16.5">
      <c r="A32" s="1082"/>
      <c r="B32" s="1114"/>
      <c r="C32" s="287"/>
      <c r="D32" s="1086" t="s">
        <v>134</v>
      </c>
      <c r="E32" s="1094"/>
      <c r="F32" s="259">
        <f t="shared" si="0"/>
        <v>4</v>
      </c>
      <c r="G32" s="258"/>
      <c r="H32" s="418"/>
      <c r="I32" s="390"/>
      <c r="J32" s="260"/>
      <c r="K32" s="396"/>
      <c r="L32" s="397"/>
      <c r="M32" s="396"/>
      <c r="N32" s="397"/>
      <c r="O32" s="390">
        <v>3</v>
      </c>
      <c r="P32" s="391">
        <v>2</v>
      </c>
      <c r="Q32" s="390">
        <v>3</v>
      </c>
      <c r="R32" s="391">
        <v>2</v>
      </c>
      <c r="S32" s="262"/>
    </row>
    <row r="33" spans="1:19" ht="17.25" thickBot="1">
      <c r="A33" s="1082"/>
      <c r="B33" s="1114"/>
      <c r="C33" s="287"/>
      <c r="D33" s="1095" t="s">
        <v>743</v>
      </c>
      <c r="E33" s="1096"/>
      <c r="F33" s="507">
        <f>SUM(H33+J33+L33+N33+P33+R33)</f>
        <v>28</v>
      </c>
      <c r="G33" s="323">
        <f aca="true" t="shared" si="2" ref="G33:R33">SUM(G26:G32)</f>
        <v>11</v>
      </c>
      <c r="H33" s="509">
        <f t="shared" si="2"/>
        <v>7</v>
      </c>
      <c r="I33" s="508">
        <f t="shared" si="2"/>
        <v>11</v>
      </c>
      <c r="J33" s="322">
        <f t="shared" si="2"/>
        <v>7</v>
      </c>
      <c r="K33" s="508">
        <f t="shared" si="2"/>
        <v>9</v>
      </c>
      <c r="L33" s="509">
        <f t="shared" si="2"/>
        <v>6</v>
      </c>
      <c r="M33" s="508">
        <f t="shared" si="2"/>
        <v>6</v>
      </c>
      <c r="N33" s="509">
        <f t="shared" si="2"/>
        <v>4</v>
      </c>
      <c r="O33" s="508">
        <f t="shared" si="2"/>
        <v>3</v>
      </c>
      <c r="P33" s="509">
        <f t="shared" si="2"/>
        <v>2</v>
      </c>
      <c r="Q33" s="508">
        <f t="shared" si="2"/>
        <v>3</v>
      </c>
      <c r="R33" s="509">
        <f t="shared" si="2"/>
        <v>2</v>
      </c>
      <c r="S33" s="510"/>
    </row>
    <row r="34" spans="1:19" s="515" customFormat="1" ht="17.25" customHeight="1" thickBot="1">
      <c r="A34" s="1107"/>
      <c r="B34" s="1097" t="s">
        <v>135</v>
      </c>
      <c r="C34" s="1098"/>
      <c r="D34" s="1098"/>
      <c r="E34" s="1099"/>
      <c r="F34" s="511">
        <f>SUM(F25+F33)</f>
        <v>84</v>
      </c>
      <c r="G34" s="512">
        <f>SUM(G25+G33)</f>
        <v>32</v>
      </c>
      <c r="H34" s="614">
        <f aca="true" t="shared" si="3" ref="H34:R34">SUM(H25+H33)</f>
        <v>19</v>
      </c>
      <c r="I34" s="614">
        <f t="shared" si="3"/>
        <v>32</v>
      </c>
      <c r="J34" s="513">
        <f t="shared" si="3"/>
        <v>19</v>
      </c>
      <c r="K34" s="513">
        <f t="shared" si="3"/>
        <v>27</v>
      </c>
      <c r="L34" s="614">
        <f t="shared" si="3"/>
        <v>17</v>
      </c>
      <c r="M34" s="614">
        <f t="shared" si="3"/>
        <v>21</v>
      </c>
      <c r="N34" s="513">
        <f t="shared" si="3"/>
        <v>13</v>
      </c>
      <c r="O34" s="513">
        <f t="shared" si="3"/>
        <v>13</v>
      </c>
      <c r="P34" s="513">
        <f t="shared" si="3"/>
        <v>8</v>
      </c>
      <c r="Q34" s="513">
        <f t="shared" si="3"/>
        <v>13</v>
      </c>
      <c r="R34" s="513">
        <f t="shared" si="3"/>
        <v>8</v>
      </c>
      <c r="S34" s="514"/>
    </row>
    <row r="35" spans="1:19" ht="15" customHeight="1">
      <c r="A35" s="1082" t="s">
        <v>136</v>
      </c>
      <c r="B35" s="992" t="s">
        <v>137</v>
      </c>
      <c r="C35" s="484"/>
      <c r="D35" s="1084" t="s">
        <v>138</v>
      </c>
      <c r="E35" s="1085"/>
      <c r="F35" s="282">
        <f t="shared" si="0"/>
        <v>2</v>
      </c>
      <c r="G35" s="291"/>
      <c r="H35" s="505"/>
      <c r="I35" s="394"/>
      <c r="J35" s="283"/>
      <c r="K35" s="394"/>
      <c r="L35" s="395"/>
      <c r="M35" s="394"/>
      <c r="N35" s="395"/>
      <c r="O35" s="394">
        <v>2</v>
      </c>
      <c r="P35" s="395">
        <v>1</v>
      </c>
      <c r="Q35" s="394">
        <v>2</v>
      </c>
      <c r="R35" s="395">
        <v>1</v>
      </c>
      <c r="S35" s="292"/>
    </row>
    <row r="36" spans="1:19" ht="15" customHeight="1">
      <c r="A36" s="1082"/>
      <c r="B36" s="992"/>
      <c r="C36" s="243"/>
      <c r="D36" s="1086" t="s">
        <v>139</v>
      </c>
      <c r="E36" s="1087"/>
      <c r="F36" s="282">
        <f t="shared" si="0"/>
        <v>2</v>
      </c>
      <c r="G36" s="258"/>
      <c r="H36" s="418"/>
      <c r="I36" s="390"/>
      <c r="J36" s="260"/>
      <c r="K36" s="390"/>
      <c r="L36" s="391"/>
      <c r="M36" s="390"/>
      <c r="N36" s="391"/>
      <c r="O36" s="390">
        <v>2</v>
      </c>
      <c r="P36" s="391">
        <v>1</v>
      </c>
      <c r="Q36" s="390">
        <v>2</v>
      </c>
      <c r="R36" s="391">
        <v>1</v>
      </c>
      <c r="S36" s="284"/>
    </row>
    <row r="37" spans="1:19" ht="15" customHeight="1">
      <c r="A37" s="1082"/>
      <c r="B37" s="992"/>
      <c r="C37" s="267"/>
      <c r="D37" s="1086" t="s">
        <v>140</v>
      </c>
      <c r="E37" s="1087"/>
      <c r="F37" s="282">
        <f t="shared" si="0"/>
        <v>6</v>
      </c>
      <c r="G37" s="291"/>
      <c r="H37" s="505"/>
      <c r="I37" s="394"/>
      <c r="J37" s="283"/>
      <c r="K37" s="390"/>
      <c r="L37" s="391"/>
      <c r="M37" s="390">
        <v>3</v>
      </c>
      <c r="N37" s="391">
        <v>2</v>
      </c>
      <c r="O37" s="496">
        <v>3</v>
      </c>
      <c r="P37" s="497">
        <v>2</v>
      </c>
      <c r="Q37" s="390">
        <v>3</v>
      </c>
      <c r="R37" s="418">
        <v>2</v>
      </c>
      <c r="S37" s="284"/>
    </row>
    <row r="38" spans="1:19" ht="15" customHeight="1">
      <c r="A38" s="1082"/>
      <c r="B38" s="992"/>
      <c r="C38" s="243"/>
      <c r="D38" s="1086" t="s">
        <v>141</v>
      </c>
      <c r="E38" s="1087"/>
      <c r="F38" s="282">
        <f t="shared" si="0"/>
        <v>4</v>
      </c>
      <c r="G38" s="258"/>
      <c r="H38" s="418"/>
      <c r="I38" s="390"/>
      <c r="J38" s="260"/>
      <c r="K38" s="390"/>
      <c r="L38" s="391"/>
      <c r="M38" s="390"/>
      <c r="N38" s="391"/>
      <c r="O38" s="496">
        <v>3</v>
      </c>
      <c r="P38" s="497">
        <v>2</v>
      </c>
      <c r="Q38" s="390">
        <v>3</v>
      </c>
      <c r="R38" s="418">
        <v>2</v>
      </c>
      <c r="S38" s="262"/>
    </row>
    <row r="39" spans="1:19" ht="15" customHeight="1" thickBot="1">
      <c r="A39" s="1082"/>
      <c r="B39" s="993"/>
      <c r="C39" s="267"/>
      <c r="D39" s="1088" t="s">
        <v>142</v>
      </c>
      <c r="E39" s="1089"/>
      <c r="F39" s="293">
        <f t="shared" si="0"/>
        <v>14</v>
      </c>
      <c r="G39" s="276">
        <f aca="true" t="shared" si="4" ref="G39:R39">SUM(G35:G38)</f>
        <v>0</v>
      </c>
      <c r="H39" s="399">
        <f t="shared" si="4"/>
        <v>0</v>
      </c>
      <c r="I39" s="398">
        <f t="shared" si="4"/>
        <v>0</v>
      </c>
      <c r="J39" s="294">
        <f t="shared" si="4"/>
        <v>0</v>
      </c>
      <c r="K39" s="398">
        <f t="shared" si="4"/>
        <v>0</v>
      </c>
      <c r="L39" s="399">
        <f t="shared" si="4"/>
        <v>0</v>
      </c>
      <c r="M39" s="398">
        <f t="shared" si="4"/>
        <v>3</v>
      </c>
      <c r="N39" s="399">
        <f t="shared" si="4"/>
        <v>2</v>
      </c>
      <c r="O39" s="398">
        <f t="shared" si="4"/>
        <v>10</v>
      </c>
      <c r="P39" s="399">
        <f t="shared" si="4"/>
        <v>6</v>
      </c>
      <c r="Q39" s="398">
        <f t="shared" si="4"/>
        <v>10</v>
      </c>
      <c r="R39" s="399">
        <f t="shared" si="4"/>
        <v>6</v>
      </c>
      <c r="S39" s="295"/>
    </row>
    <row r="40" spans="1:19" ht="15" customHeight="1">
      <c r="A40" s="1082"/>
      <c r="B40" s="991" t="s">
        <v>126</v>
      </c>
      <c r="C40" s="243"/>
      <c r="D40" s="1090" t="s">
        <v>143</v>
      </c>
      <c r="E40" s="1091"/>
      <c r="F40" s="282">
        <f>SUM(H40+J40+L40+N40+P40+R40)</f>
        <v>3</v>
      </c>
      <c r="G40" s="291" t="s">
        <v>144</v>
      </c>
      <c r="H40" s="505"/>
      <c r="I40" s="394" t="s">
        <v>144</v>
      </c>
      <c r="J40" s="283"/>
      <c r="K40" s="394">
        <v>5</v>
      </c>
      <c r="L40" s="395">
        <v>3</v>
      </c>
      <c r="M40" s="394"/>
      <c r="N40" s="395"/>
      <c r="O40" s="394"/>
      <c r="P40" s="395"/>
      <c r="Q40" s="394"/>
      <c r="R40" s="395"/>
      <c r="S40" s="1080" t="s">
        <v>183</v>
      </c>
    </row>
    <row r="41" spans="1:19" ht="15" customHeight="1">
      <c r="A41" s="1082"/>
      <c r="B41" s="992"/>
      <c r="C41" s="243"/>
      <c r="D41" s="1069" t="s">
        <v>146</v>
      </c>
      <c r="E41" s="1070"/>
      <c r="F41" s="282">
        <f t="shared" si="0"/>
        <v>3</v>
      </c>
      <c r="G41" s="258"/>
      <c r="H41" s="418"/>
      <c r="I41" s="390"/>
      <c r="J41" s="260"/>
      <c r="K41" s="390"/>
      <c r="L41" s="391"/>
      <c r="M41" s="390">
        <v>5</v>
      </c>
      <c r="N41" s="391">
        <v>3</v>
      </c>
      <c r="O41" s="390"/>
      <c r="P41" s="391"/>
      <c r="Q41" s="390"/>
      <c r="R41" s="391"/>
      <c r="S41" s="1081"/>
    </row>
    <row r="42" spans="1:19" ht="15" customHeight="1">
      <c r="A42" s="1082"/>
      <c r="B42" s="992"/>
      <c r="C42" s="243"/>
      <c r="D42" s="1069" t="s">
        <v>865</v>
      </c>
      <c r="E42" s="1070"/>
      <c r="F42" s="282">
        <f t="shared" si="0"/>
        <v>4</v>
      </c>
      <c r="G42" s="258"/>
      <c r="H42" s="418"/>
      <c r="I42" s="390"/>
      <c r="J42" s="260"/>
      <c r="K42" s="390"/>
      <c r="L42" s="391"/>
      <c r="M42" s="390"/>
      <c r="N42" s="391"/>
      <c r="O42" s="390">
        <v>3</v>
      </c>
      <c r="P42" s="391">
        <v>2</v>
      </c>
      <c r="Q42" s="390">
        <v>3</v>
      </c>
      <c r="R42" s="391">
        <v>2</v>
      </c>
      <c r="S42" s="516"/>
    </row>
    <row r="43" spans="1:19" ht="15" customHeight="1">
      <c r="A43" s="1082"/>
      <c r="B43" s="992"/>
      <c r="C43" s="243">
        <f>F58</f>
        <v>77</v>
      </c>
      <c r="D43" s="1069" t="s">
        <v>184</v>
      </c>
      <c r="E43" s="1070"/>
      <c r="F43" s="282">
        <f t="shared" si="0"/>
        <v>4</v>
      </c>
      <c r="G43" s="258"/>
      <c r="H43" s="418"/>
      <c r="I43" s="390"/>
      <c r="J43" s="260"/>
      <c r="K43" s="390"/>
      <c r="L43" s="391"/>
      <c r="M43" s="390"/>
      <c r="N43" s="391"/>
      <c r="O43" s="390">
        <v>3</v>
      </c>
      <c r="P43" s="391">
        <v>2</v>
      </c>
      <c r="Q43" s="390">
        <v>3</v>
      </c>
      <c r="R43" s="391">
        <v>2</v>
      </c>
      <c r="S43" s="517"/>
    </row>
    <row r="44" spans="1:19" ht="15" customHeight="1">
      <c r="A44" s="1082"/>
      <c r="B44" s="992"/>
      <c r="C44" s="299" t="s">
        <v>647</v>
      </c>
      <c r="D44" s="1069" t="s">
        <v>148</v>
      </c>
      <c r="E44" s="1070"/>
      <c r="F44" s="282">
        <f t="shared" si="0"/>
        <v>2</v>
      </c>
      <c r="G44" s="258"/>
      <c r="H44" s="418"/>
      <c r="I44" s="390"/>
      <c r="J44" s="260"/>
      <c r="K44" s="390"/>
      <c r="L44" s="391"/>
      <c r="M44" s="390">
        <v>3</v>
      </c>
      <c r="N44" s="391">
        <v>2</v>
      </c>
      <c r="O44" s="390"/>
      <c r="P44" s="391"/>
      <c r="Q44" s="390"/>
      <c r="R44" s="391"/>
      <c r="S44" s="517"/>
    </row>
    <row r="45" spans="1:19" ht="15" customHeight="1">
      <c r="A45" s="1082"/>
      <c r="B45" s="992"/>
      <c r="C45" s="267">
        <f>F58/F59</f>
        <v>0.4782608695652174</v>
      </c>
      <c r="D45" s="1069" t="s">
        <v>149</v>
      </c>
      <c r="E45" s="1070"/>
      <c r="F45" s="282">
        <f t="shared" si="0"/>
        <v>4</v>
      </c>
      <c r="G45" s="258"/>
      <c r="H45" s="418"/>
      <c r="I45" s="390"/>
      <c r="J45" s="260"/>
      <c r="K45" s="390"/>
      <c r="L45" s="391"/>
      <c r="M45" s="390"/>
      <c r="N45" s="391"/>
      <c r="O45" s="390">
        <v>3</v>
      </c>
      <c r="P45" s="391">
        <v>2</v>
      </c>
      <c r="Q45" s="390">
        <v>3</v>
      </c>
      <c r="R45" s="391">
        <v>2</v>
      </c>
      <c r="S45" s="298"/>
    </row>
    <row r="46" spans="1:19" ht="15" customHeight="1" thickBot="1">
      <c r="A46" s="1082"/>
      <c r="B46" s="992"/>
      <c r="C46" s="300"/>
      <c r="D46" s="1071" t="s">
        <v>142</v>
      </c>
      <c r="E46" s="1072"/>
      <c r="F46" s="293">
        <f>SUM(H46+J46+L46+N46+P46+R46)</f>
        <v>20</v>
      </c>
      <c r="G46" s="276">
        <f aca="true" t="shared" si="5" ref="G46:R46">SUM(G40:G45)</f>
        <v>0</v>
      </c>
      <c r="H46" s="399">
        <f t="shared" si="5"/>
        <v>0</v>
      </c>
      <c r="I46" s="398">
        <f t="shared" si="5"/>
        <v>0</v>
      </c>
      <c r="J46" s="294">
        <f t="shared" si="5"/>
        <v>0</v>
      </c>
      <c r="K46" s="398">
        <f t="shared" si="5"/>
        <v>5</v>
      </c>
      <c r="L46" s="399">
        <f t="shared" si="5"/>
        <v>3</v>
      </c>
      <c r="M46" s="398">
        <f t="shared" si="5"/>
        <v>8</v>
      </c>
      <c r="N46" s="399">
        <f t="shared" si="5"/>
        <v>5</v>
      </c>
      <c r="O46" s="398">
        <f t="shared" si="5"/>
        <v>9</v>
      </c>
      <c r="P46" s="399">
        <f t="shared" si="5"/>
        <v>6</v>
      </c>
      <c r="Q46" s="398">
        <f t="shared" si="5"/>
        <v>9</v>
      </c>
      <c r="R46" s="399">
        <f t="shared" si="5"/>
        <v>6</v>
      </c>
      <c r="S46" s="309"/>
    </row>
    <row r="47" spans="1:19" ht="15" customHeight="1">
      <c r="A47" s="1082"/>
      <c r="B47" s="992"/>
      <c r="C47" s="310"/>
      <c r="D47" s="1073" t="s">
        <v>150</v>
      </c>
      <c r="E47" s="518" t="s">
        <v>151</v>
      </c>
      <c r="F47" s="311">
        <f t="shared" si="0"/>
        <v>10</v>
      </c>
      <c r="G47" s="312"/>
      <c r="H47" s="609">
        <v>5</v>
      </c>
      <c r="I47" s="402"/>
      <c r="J47" s="280">
        <v>5</v>
      </c>
      <c r="K47" s="402"/>
      <c r="L47" s="403"/>
      <c r="M47" s="402"/>
      <c r="N47" s="403"/>
      <c r="O47" s="402"/>
      <c r="P47" s="403"/>
      <c r="Q47" s="519"/>
      <c r="R47" s="403"/>
      <c r="S47" s="1061" t="s">
        <v>152</v>
      </c>
    </row>
    <row r="48" spans="1:19" ht="15" customHeight="1">
      <c r="A48" s="1082"/>
      <c r="B48" s="992"/>
      <c r="C48" s="313"/>
      <c r="D48" s="1074"/>
      <c r="E48" s="520" t="s">
        <v>185</v>
      </c>
      <c r="F48" s="314">
        <f t="shared" si="0"/>
        <v>8</v>
      </c>
      <c r="G48" s="258"/>
      <c r="H48" s="418"/>
      <c r="I48" s="390"/>
      <c r="J48" s="259"/>
      <c r="K48" s="390"/>
      <c r="L48" s="404">
        <v>4</v>
      </c>
      <c r="M48" s="390"/>
      <c r="N48" s="404">
        <v>4</v>
      </c>
      <c r="O48" s="390"/>
      <c r="P48" s="404"/>
      <c r="Q48" s="390"/>
      <c r="R48" s="404"/>
      <c r="S48" s="1076"/>
    </row>
    <row r="49" spans="1:19" ht="15" customHeight="1">
      <c r="A49" s="1082"/>
      <c r="B49" s="992"/>
      <c r="C49" s="313"/>
      <c r="D49" s="1075"/>
      <c r="E49" s="520" t="s">
        <v>154</v>
      </c>
      <c r="F49" s="314">
        <f t="shared" si="0"/>
        <v>8</v>
      </c>
      <c r="G49" s="316"/>
      <c r="H49" s="610"/>
      <c r="I49" s="407"/>
      <c r="J49" s="317"/>
      <c r="K49" s="390"/>
      <c r="L49" s="391"/>
      <c r="M49" s="390"/>
      <c r="N49" s="391"/>
      <c r="O49" s="390"/>
      <c r="P49" s="404">
        <v>4</v>
      </c>
      <c r="Q49" s="390"/>
      <c r="R49" s="404">
        <v>4</v>
      </c>
      <c r="S49" s="1076"/>
    </row>
    <row r="50" spans="1:19" ht="15" customHeight="1" thickBot="1">
      <c r="A50" s="1082"/>
      <c r="B50" s="992"/>
      <c r="C50" s="300"/>
      <c r="D50" s="1078" t="s">
        <v>142</v>
      </c>
      <c r="E50" s="1079"/>
      <c r="F50" s="293">
        <f>SUM(H50+J50+L50+N50+P50+R50)</f>
        <v>26</v>
      </c>
      <c r="G50" s="276">
        <f>SUM(G44:G49)</f>
        <v>0</v>
      </c>
      <c r="H50" s="399">
        <f>SUM(H44:H49)</f>
        <v>5</v>
      </c>
      <c r="I50" s="398">
        <f>SUM(I44:I49)</f>
        <v>0</v>
      </c>
      <c r="J50" s="294">
        <f>SUM(J44:J49)</f>
        <v>5</v>
      </c>
      <c r="K50" s="398">
        <f>SUM(K47:K50)</f>
        <v>0</v>
      </c>
      <c r="L50" s="399">
        <f aca="true" t="shared" si="6" ref="L50:R50">SUM(L47:L49)</f>
        <v>4</v>
      </c>
      <c r="M50" s="398">
        <f t="shared" si="6"/>
        <v>0</v>
      </c>
      <c r="N50" s="399">
        <f t="shared" si="6"/>
        <v>4</v>
      </c>
      <c r="O50" s="398">
        <f t="shared" si="6"/>
        <v>0</v>
      </c>
      <c r="P50" s="399">
        <f t="shared" si="6"/>
        <v>4</v>
      </c>
      <c r="Q50" s="398">
        <f t="shared" si="6"/>
        <v>0</v>
      </c>
      <c r="R50" s="399">
        <f t="shared" si="6"/>
        <v>4</v>
      </c>
      <c r="S50" s="1077"/>
    </row>
    <row r="51" spans="1:19" ht="15" customHeight="1">
      <c r="A51" s="1082"/>
      <c r="B51" s="992"/>
      <c r="C51" s="300"/>
      <c r="D51" s="1060" t="s">
        <v>155</v>
      </c>
      <c r="E51" s="1060"/>
      <c r="F51" s="319">
        <v>3</v>
      </c>
      <c r="G51" s="312"/>
      <c r="H51" s="609"/>
      <c r="I51" s="402"/>
      <c r="J51" s="320"/>
      <c r="K51" s="402"/>
      <c r="L51" s="406"/>
      <c r="M51" s="402"/>
      <c r="N51" s="406"/>
      <c r="O51" s="402"/>
      <c r="P51" s="406"/>
      <c r="Q51" s="519"/>
      <c r="R51" s="406"/>
      <c r="S51" s="1061" t="s">
        <v>156</v>
      </c>
    </row>
    <row r="52" spans="1:19" ht="15" customHeight="1">
      <c r="A52" s="1082"/>
      <c r="B52" s="992"/>
      <c r="C52" s="243"/>
      <c r="D52" s="1063" t="s">
        <v>157</v>
      </c>
      <c r="E52" s="1064"/>
      <c r="F52" s="321">
        <v>3</v>
      </c>
      <c r="G52" s="258"/>
      <c r="H52" s="418"/>
      <c r="I52" s="390"/>
      <c r="J52" s="260"/>
      <c r="K52" s="390"/>
      <c r="L52" s="391"/>
      <c r="M52" s="390"/>
      <c r="N52" s="391"/>
      <c r="O52" s="390"/>
      <c r="P52" s="391"/>
      <c r="Q52" s="521"/>
      <c r="R52" s="391"/>
      <c r="S52" s="1062"/>
    </row>
    <row r="53" spans="1:19" ht="15" customHeight="1">
      <c r="A53" s="1082"/>
      <c r="B53" s="992"/>
      <c r="C53" s="267"/>
      <c r="D53" s="1065" t="s">
        <v>158</v>
      </c>
      <c r="E53" s="1066"/>
      <c r="F53" s="321">
        <v>1</v>
      </c>
      <c r="G53" s="258"/>
      <c r="H53" s="418"/>
      <c r="I53" s="390"/>
      <c r="J53" s="260"/>
      <c r="K53" s="390"/>
      <c r="L53" s="391"/>
      <c r="M53" s="390"/>
      <c r="N53" s="391"/>
      <c r="O53" s="390"/>
      <c r="P53" s="391"/>
      <c r="Q53" s="521"/>
      <c r="R53" s="391"/>
      <c r="S53" s="1062"/>
    </row>
    <row r="54" spans="1:19" ht="15" customHeight="1">
      <c r="A54" s="1082"/>
      <c r="B54" s="992"/>
      <c r="C54" s="243"/>
      <c r="D54" s="1065" t="s">
        <v>159</v>
      </c>
      <c r="E54" s="1066"/>
      <c r="F54" s="321">
        <v>2</v>
      </c>
      <c r="G54" s="258"/>
      <c r="H54" s="418"/>
      <c r="I54" s="390"/>
      <c r="J54" s="260"/>
      <c r="K54" s="390"/>
      <c r="L54" s="391"/>
      <c r="M54" s="390"/>
      <c r="N54" s="391"/>
      <c r="O54" s="390"/>
      <c r="P54" s="391"/>
      <c r="Q54" s="521"/>
      <c r="R54" s="391"/>
      <c r="S54" s="1062"/>
    </row>
    <row r="55" spans="1:19" ht="15" customHeight="1">
      <c r="A55" s="1082"/>
      <c r="B55" s="992"/>
      <c r="C55" s="522"/>
      <c r="D55" s="1065" t="s">
        <v>160</v>
      </c>
      <c r="E55" s="1066"/>
      <c r="F55" s="321">
        <v>2</v>
      </c>
      <c r="G55" s="316"/>
      <c r="H55" s="607"/>
      <c r="I55" s="407"/>
      <c r="J55" s="302"/>
      <c r="K55" s="407"/>
      <c r="L55" s="408"/>
      <c r="M55" s="407"/>
      <c r="N55" s="408"/>
      <c r="O55" s="407"/>
      <c r="P55" s="408"/>
      <c r="Q55" s="523"/>
      <c r="R55" s="408"/>
      <c r="S55" s="1062"/>
    </row>
    <row r="56" spans="1:19" ht="15" customHeight="1">
      <c r="A56" s="1082"/>
      <c r="B56" s="992"/>
      <c r="C56" s="522"/>
      <c r="D56" s="1067" t="s">
        <v>142</v>
      </c>
      <c r="E56" s="1068"/>
      <c r="F56" s="524">
        <f>SUM(F51:F55)</f>
        <v>11</v>
      </c>
      <c r="G56" s="316"/>
      <c r="H56" s="607"/>
      <c r="I56" s="407"/>
      <c r="J56" s="302"/>
      <c r="K56" s="407"/>
      <c r="L56" s="408"/>
      <c r="M56" s="407"/>
      <c r="N56" s="408"/>
      <c r="O56" s="407"/>
      <c r="P56" s="408"/>
      <c r="Q56" s="523"/>
      <c r="R56" s="408"/>
      <c r="S56" s="1062"/>
    </row>
    <row r="57" spans="1:20" ht="15" customHeight="1" thickBot="1">
      <c r="A57" s="1082"/>
      <c r="B57" s="992"/>
      <c r="C57" s="268"/>
      <c r="D57" s="1052" t="s">
        <v>186</v>
      </c>
      <c r="E57" s="1052"/>
      <c r="F57" s="525">
        <v>6</v>
      </c>
      <c r="G57" s="526"/>
      <c r="H57" s="401">
        <v>1</v>
      </c>
      <c r="I57" s="400"/>
      <c r="J57" s="308">
        <v>1</v>
      </c>
      <c r="K57" s="400"/>
      <c r="L57" s="401">
        <v>1</v>
      </c>
      <c r="M57" s="400"/>
      <c r="N57" s="401">
        <v>1</v>
      </c>
      <c r="O57" s="400"/>
      <c r="P57" s="401">
        <v>1</v>
      </c>
      <c r="Q57" s="400"/>
      <c r="R57" s="401">
        <v>1</v>
      </c>
      <c r="S57" s="527" t="s">
        <v>162</v>
      </c>
      <c r="T57" s="528"/>
    </row>
    <row r="58" spans="1:19" ht="15" customHeight="1" thickBot="1">
      <c r="A58" s="1083"/>
      <c r="B58" s="1053" t="s">
        <v>163</v>
      </c>
      <c r="C58" s="1054"/>
      <c r="D58" s="1054"/>
      <c r="E58" s="1055"/>
      <c r="F58" s="524">
        <f>SUM(F39+F46+F50+F56+F57)</f>
        <v>77</v>
      </c>
      <c r="G58" s="529">
        <f>SUM(G39+G46+G50+G56+G57)</f>
        <v>0</v>
      </c>
      <c r="H58" s="615">
        <f aca="true" t="shared" si="7" ref="H58:R58">SUM(H39+H46+H50+H56+H57)</f>
        <v>6</v>
      </c>
      <c r="I58" s="615">
        <f t="shared" si="7"/>
        <v>0</v>
      </c>
      <c r="J58" s="524">
        <f t="shared" si="7"/>
        <v>6</v>
      </c>
      <c r="K58" s="524">
        <f t="shared" si="7"/>
        <v>0</v>
      </c>
      <c r="L58" s="615">
        <f t="shared" si="7"/>
        <v>8</v>
      </c>
      <c r="M58" s="615">
        <f t="shared" si="7"/>
        <v>11</v>
      </c>
      <c r="N58" s="524">
        <f t="shared" si="7"/>
        <v>12</v>
      </c>
      <c r="O58" s="524">
        <f t="shared" si="7"/>
        <v>19</v>
      </c>
      <c r="P58" s="524">
        <f t="shared" si="7"/>
        <v>17</v>
      </c>
      <c r="Q58" s="524">
        <f t="shared" si="7"/>
        <v>19</v>
      </c>
      <c r="R58" s="530">
        <f t="shared" si="7"/>
        <v>17</v>
      </c>
      <c r="S58" s="531"/>
    </row>
    <row r="59" spans="1:19" ht="24.75" customHeight="1" thickBot="1">
      <c r="A59" s="1056" t="s">
        <v>164</v>
      </c>
      <c r="B59" s="1057"/>
      <c r="C59" s="1057"/>
      <c r="D59" s="1057"/>
      <c r="E59" s="1057"/>
      <c r="F59" s="532">
        <f>SUM(F58,F33,F25)</f>
        <v>161</v>
      </c>
      <c r="G59" s="533">
        <f>SUM(G58,G33,G25)</f>
        <v>32</v>
      </c>
      <c r="H59" s="536">
        <f>SUM(H58,H33,H25)</f>
        <v>25</v>
      </c>
      <c r="I59" s="537">
        <f>SUM(I58,,I33,I25)</f>
        <v>32</v>
      </c>
      <c r="J59" s="534">
        <f>SUM(J58,J33,J25)</f>
        <v>25</v>
      </c>
      <c r="K59" s="535">
        <f>SUM(K58,,K33,K25)</f>
        <v>32</v>
      </c>
      <c r="L59" s="536">
        <f>SUM(L58,L33,L25)</f>
        <v>25</v>
      </c>
      <c r="M59" s="537">
        <f>SUM(M58,,M33,M25)</f>
        <v>32</v>
      </c>
      <c r="N59" s="536">
        <f>SUM(N58,N33,N25)</f>
        <v>25</v>
      </c>
      <c r="O59" s="535">
        <f>SUM(O58,,O33,O25)</f>
        <v>32</v>
      </c>
      <c r="P59" s="536">
        <f>SUM(P58,P33,P25)</f>
        <v>25</v>
      </c>
      <c r="Q59" s="537">
        <f>SUM(Q58,Q33,Q25)</f>
        <v>32</v>
      </c>
      <c r="R59" s="536">
        <f>SUM(R58,R33,R25)</f>
        <v>25</v>
      </c>
      <c r="S59" s="564" t="s">
        <v>165</v>
      </c>
    </row>
    <row r="60" spans="1:19" s="334" customFormat="1" ht="15" customHeight="1">
      <c r="A60" s="961" t="s">
        <v>751</v>
      </c>
      <c r="B60" s="962" t="s">
        <v>166</v>
      </c>
      <c r="C60" s="243"/>
      <c r="D60" s="1058" t="s">
        <v>167</v>
      </c>
      <c r="E60" s="1059"/>
      <c r="F60" s="538">
        <f>SUM(H60,J60,L60,N60,P60,R60)</f>
        <v>0</v>
      </c>
      <c r="G60" s="539">
        <v>1</v>
      </c>
      <c r="H60" s="542">
        <v>0</v>
      </c>
      <c r="I60" s="541">
        <v>1</v>
      </c>
      <c r="J60" s="540">
        <v>0</v>
      </c>
      <c r="K60" s="541">
        <v>1</v>
      </c>
      <c r="L60" s="542">
        <v>0</v>
      </c>
      <c r="M60" s="541">
        <v>1</v>
      </c>
      <c r="N60" s="542">
        <v>0</v>
      </c>
      <c r="O60" s="541">
        <v>1</v>
      </c>
      <c r="P60" s="542">
        <v>0</v>
      </c>
      <c r="Q60" s="541">
        <v>1</v>
      </c>
      <c r="R60" s="542">
        <v>0</v>
      </c>
      <c r="S60" s="1048" t="s">
        <v>168</v>
      </c>
    </row>
    <row r="61" spans="1:19" s="334" customFormat="1" ht="15" customHeight="1">
      <c r="A61" s="961"/>
      <c r="B61" s="962"/>
      <c r="C61" s="243">
        <v>18</v>
      </c>
      <c r="D61" s="1050" t="s">
        <v>169</v>
      </c>
      <c r="E61" s="1051"/>
      <c r="F61" s="326">
        <f>SUM(H61,J61,L61,N61,P61,R61)</f>
        <v>0</v>
      </c>
      <c r="G61" s="331">
        <v>2</v>
      </c>
      <c r="H61" s="414">
        <v>0</v>
      </c>
      <c r="I61" s="413">
        <v>2</v>
      </c>
      <c r="J61" s="332">
        <v>0</v>
      </c>
      <c r="K61" s="413">
        <v>2</v>
      </c>
      <c r="L61" s="414">
        <v>0</v>
      </c>
      <c r="M61" s="413">
        <v>2</v>
      </c>
      <c r="N61" s="414">
        <v>0</v>
      </c>
      <c r="O61" s="413">
        <v>2</v>
      </c>
      <c r="P61" s="414">
        <v>0</v>
      </c>
      <c r="Q61" s="413">
        <v>2</v>
      </c>
      <c r="R61" s="414">
        <v>0</v>
      </c>
      <c r="S61" s="1048"/>
    </row>
    <row r="62" spans="1:19" s="334" customFormat="1" ht="15" customHeight="1">
      <c r="A62" s="961"/>
      <c r="B62" s="962"/>
      <c r="C62" s="244"/>
      <c r="D62" s="1050" t="s">
        <v>125</v>
      </c>
      <c r="E62" s="1051"/>
      <c r="F62" s="326">
        <f aca="true" t="shared" si="8" ref="F62:R62">SUM(F60:F61)</f>
        <v>0</v>
      </c>
      <c r="G62" s="327">
        <f t="shared" si="8"/>
        <v>3</v>
      </c>
      <c r="H62" s="332">
        <f t="shared" si="8"/>
        <v>0</v>
      </c>
      <c r="I62" s="333">
        <f t="shared" si="8"/>
        <v>3</v>
      </c>
      <c r="J62" s="332">
        <f t="shared" si="8"/>
        <v>0</v>
      </c>
      <c r="K62" s="413">
        <f t="shared" si="8"/>
        <v>3</v>
      </c>
      <c r="L62" s="414">
        <f t="shared" si="8"/>
        <v>0</v>
      </c>
      <c r="M62" s="413">
        <f t="shared" si="8"/>
        <v>3</v>
      </c>
      <c r="N62" s="414">
        <f t="shared" si="8"/>
        <v>0</v>
      </c>
      <c r="O62" s="413">
        <f t="shared" si="8"/>
        <v>3</v>
      </c>
      <c r="P62" s="414">
        <f t="shared" si="8"/>
        <v>0</v>
      </c>
      <c r="Q62" s="413">
        <f t="shared" si="8"/>
        <v>3</v>
      </c>
      <c r="R62" s="414">
        <f t="shared" si="8"/>
        <v>0</v>
      </c>
      <c r="S62" s="1049"/>
    </row>
    <row r="63" spans="1:19" s="334" customFormat="1" ht="18.75" customHeight="1" thickBot="1">
      <c r="A63" s="952" t="s">
        <v>170</v>
      </c>
      <c r="B63" s="953"/>
      <c r="C63" s="953"/>
      <c r="D63" s="953"/>
      <c r="E63" s="954"/>
      <c r="F63" s="306"/>
      <c r="G63" s="335">
        <f>SUM(G59,G62)</f>
        <v>35</v>
      </c>
      <c r="H63" s="308">
        <f>SUM(H59)</f>
        <v>25</v>
      </c>
      <c r="I63" s="307">
        <f>SUM(I59,I62)</f>
        <v>35</v>
      </c>
      <c r="J63" s="308">
        <f>SUM(J59)</f>
        <v>25</v>
      </c>
      <c r="K63" s="307">
        <f>SUM(K59,K62)</f>
        <v>35</v>
      </c>
      <c r="L63" s="401">
        <f>SUM(L59)</f>
        <v>25</v>
      </c>
      <c r="M63" s="400">
        <f>SUM(M59,M62)</f>
        <v>35</v>
      </c>
      <c r="N63" s="401">
        <f>SUM(N59)</f>
        <v>25</v>
      </c>
      <c r="O63" s="400">
        <f>SUM(O59,O62)</f>
        <v>35</v>
      </c>
      <c r="P63" s="401">
        <f>SUM(P59)</f>
        <v>25</v>
      </c>
      <c r="Q63" s="400">
        <f>SUM(Q59,Q62)</f>
        <v>35</v>
      </c>
      <c r="R63" s="401">
        <f>SUM(R59)</f>
        <v>25</v>
      </c>
      <c r="S63" s="336"/>
    </row>
    <row r="64" s="334" customFormat="1" ht="16.5"/>
    <row r="65" spans="4:18" s="334" customFormat="1" ht="16.5">
      <c r="D65" s="334" t="s">
        <v>171</v>
      </c>
      <c r="E65" s="337">
        <v>210</v>
      </c>
      <c r="G65" s="288">
        <f>SUM(G58,G33,G25)+3</f>
        <v>35</v>
      </c>
      <c r="H65" s="289">
        <f>SUM(H58,H33,H25)</f>
        <v>25</v>
      </c>
      <c r="I65" s="288">
        <f>SUM(I58,I33,I25)+3</f>
        <v>35</v>
      </c>
      <c r="J65" s="289">
        <f>SUM(J58,J33,J25)</f>
        <v>25</v>
      </c>
      <c r="K65" s="288">
        <f>SUM(K58,K33,K25)+3</f>
        <v>35</v>
      </c>
      <c r="L65" s="289">
        <f>SUM(L58,L33,L25)</f>
        <v>25</v>
      </c>
      <c r="M65" s="288">
        <f>SUM(M58,M33,M25)+3</f>
        <v>35</v>
      </c>
      <c r="N65" s="289">
        <f>SUM(N58,N33,N25)</f>
        <v>25</v>
      </c>
      <c r="O65" s="288">
        <f>SUM(O58,O33,O25)+3</f>
        <v>35</v>
      </c>
      <c r="P65" s="289">
        <f>SUM(P58,P33,P25)</f>
        <v>25</v>
      </c>
      <c r="Q65" s="288">
        <f>SUM(Q58,Q33,Q25)+3</f>
        <v>35</v>
      </c>
      <c r="R65" s="289">
        <f>SUM(R58,R33,R25)</f>
        <v>25</v>
      </c>
    </row>
    <row r="66" spans="4:18" s="334" customFormat="1" ht="16.5">
      <c r="D66" s="334" t="s">
        <v>172</v>
      </c>
      <c r="E66" s="337">
        <v>161</v>
      </c>
      <c r="F66" s="338" t="s">
        <v>173</v>
      </c>
      <c r="G66" s="251" t="s">
        <v>96</v>
      </c>
      <c r="H66" s="252" t="s">
        <v>748</v>
      </c>
      <c r="I66" s="251" t="s">
        <v>96</v>
      </c>
      <c r="J66" s="252" t="s">
        <v>748</v>
      </c>
      <c r="K66" s="251" t="s">
        <v>96</v>
      </c>
      <c r="L66" s="252" t="s">
        <v>748</v>
      </c>
      <c r="M66" s="251" t="s">
        <v>96</v>
      </c>
      <c r="N66" s="252" t="s">
        <v>748</v>
      </c>
      <c r="O66" s="251" t="s">
        <v>96</v>
      </c>
      <c r="P66" s="252" t="s">
        <v>748</v>
      </c>
      <c r="Q66" s="251" t="s">
        <v>96</v>
      </c>
      <c r="R66" s="252" t="s">
        <v>748</v>
      </c>
    </row>
  </sheetData>
  <sheetProtection/>
  <mergeCells count="78">
    <mergeCell ref="A1:S1"/>
    <mergeCell ref="A2:S2"/>
    <mergeCell ref="A3:S3"/>
    <mergeCell ref="A4:C5"/>
    <mergeCell ref="D4:F5"/>
    <mergeCell ref="G4:R4"/>
    <mergeCell ref="S4:S5"/>
    <mergeCell ref="G5:J5"/>
    <mergeCell ref="K5:N5"/>
    <mergeCell ref="O5:R5"/>
    <mergeCell ref="K6:L6"/>
    <mergeCell ref="M6:N6"/>
    <mergeCell ref="O6:P6"/>
    <mergeCell ref="Q6:R6"/>
    <mergeCell ref="A6:B6"/>
    <mergeCell ref="D6:E6"/>
    <mergeCell ref="G6:H6"/>
    <mergeCell ref="I6:J6"/>
    <mergeCell ref="A7:A34"/>
    <mergeCell ref="B7:B25"/>
    <mergeCell ref="D8:D9"/>
    <mergeCell ref="D11:D13"/>
    <mergeCell ref="D20:D21"/>
    <mergeCell ref="D22:D23"/>
    <mergeCell ref="D24:E24"/>
    <mergeCell ref="D25:E25"/>
    <mergeCell ref="B26:B33"/>
    <mergeCell ref="D26:E26"/>
    <mergeCell ref="S29:S30"/>
    <mergeCell ref="D30:E30"/>
    <mergeCell ref="S12:S13"/>
    <mergeCell ref="D14:D16"/>
    <mergeCell ref="S14:S15"/>
    <mergeCell ref="D17:D19"/>
    <mergeCell ref="S17:S18"/>
    <mergeCell ref="D31:E31"/>
    <mergeCell ref="D32:E32"/>
    <mergeCell ref="D33:E33"/>
    <mergeCell ref="B34:E34"/>
    <mergeCell ref="D27:E27"/>
    <mergeCell ref="D28:E28"/>
    <mergeCell ref="D29:E29"/>
    <mergeCell ref="A35:A58"/>
    <mergeCell ref="B35:B39"/>
    <mergeCell ref="D35:E35"/>
    <mergeCell ref="D36:E36"/>
    <mergeCell ref="D37:E37"/>
    <mergeCell ref="D38:E38"/>
    <mergeCell ref="D39:E39"/>
    <mergeCell ref="B40:B57"/>
    <mergeCell ref="D40:E40"/>
    <mergeCell ref="D44:E44"/>
    <mergeCell ref="D45:E45"/>
    <mergeCell ref="D46:E46"/>
    <mergeCell ref="D47:D49"/>
    <mergeCell ref="S47:S50"/>
    <mergeCell ref="D50:E50"/>
    <mergeCell ref="S40:S41"/>
    <mergeCell ref="D41:E41"/>
    <mergeCell ref="D42:E42"/>
    <mergeCell ref="D43:E43"/>
    <mergeCell ref="D51:E51"/>
    <mergeCell ref="S51:S56"/>
    <mergeCell ref="D52:E52"/>
    <mergeCell ref="D53:E53"/>
    <mergeCell ref="D54:E54"/>
    <mergeCell ref="D55:E55"/>
    <mergeCell ref="D56:E56"/>
    <mergeCell ref="S60:S62"/>
    <mergeCell ref="D61:E61"/>
    <mergeCell ref="D62:E62"/>
    <mergeCell ref="A63:E63"/>
    <mergeCell ref="D57:E57"/>
    <mergeCell ref="B58:E58"/>
    <mergeCell ref="A59:E59"/>
    <mergeCell ref="A60:A62"/>
    <mergeCell ref="B60:B62"/>
    <mergeCell ref="D60:E6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picasso</dc:creator>
  <cp:keywords/>
  <dc:description/>
  <cp:lastModifiedBy>user</cp:lastModifiedBy>
  <cp:lastPrinted>2008-05-22T04:13:45Z</cp:lastPrinted>
  <dcterms:created xsi:type="dcterms:W3CDTF">1999-03-10T04:57:27Z</dcterms:created>
  <dcterms:modified xsi:type="dcterms:W3CDTF">2008-06-02T02:17:53Z</dcterms:modified>
  <cp:category/>
  <cp:version/>
  <cp:contentType/>
  <cp:contentStatus/>
</cp:coreProperties>
</file>